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beln\www.geefgratis.nl\Niet Uploaden\Persberichten\images-grafieken\"/>
    </mc:Choice>
  </mc:AlternateContent>
  <bookViews>
    <workbookView xWindow="120" yWindow="90" windowWidth="28695" windowHeight="14535"/>
  </bookViews>
  <sheets>
    <sheet name="Geefindexcijfer 2006 - 2012" sheetId="1" r:id="rId1"/>
  </sheets>
  <calcPr calcId="152511"/>
</workbook>
</file>

<file path=xl/calcChain.xml><?xml version="1.0" encoding="utf-8"?>
<calcChain xmlns="http://schemas.openxmlformats.org/spreadsheetml/2006/main">
  <c r="F77" i="1" l="1"/>
  <c r="F76" i="1"/>
  <c r="H5" i="1"/>
  <c r="H4" i="1"/>
  <c r="G112" i="1" l="1"/>
  <c r="G113" i="1"/>
  <c r="F115" i="1"/>
  <c r="F114" i="1"/>
  <c r="F78" i="1"/>
  <c r="F79" i="1"/>
  <c r="I41" i="1"/>
  <c r="I40" i="1"/>
  <c r="H43" i="1"/>
  <c r="H42" i="1"/>
  <c r="H6" i="1"/>
  <c r="G5" i="1"/>
  <c r="F4" i="1"/>
  <c r="F5" i="1"/>
  <c r="E77" i="1"/>
  <c r="E76" i="1"/>
  <c r="E79" i="1" s="1"/>
  <c r="G4" i="1"/>
  <c r="G7" i="1" s="1"/>
  <c r="E115" i="1"/>
  <c r="E114" i="1"/>
  <c r="G43" i="1"/>
  <c r="G42" i="1"/>
  <c r="D115" i="1"/>
  <c r="D114" i="1"/>
  <c r="D77" i="1"/>
  <c r="D76" i="1"/>
  <c r="D79" i="1" s="1"/>
  <c r="F43" i="1"/>
  <c r="F42" i="1"/>
  <c r="C114" i="1"/>
  <c r="B114" i="1"/>
  <c r="C78" i="1"/>
  <c r="B78" i="1"/>
  <c r="E42" i="1"/>
  <c r="D42" i="1"/>
  <c r="C42" i="1"/>
  <c r="B42" i="1"/>
  <c r="E43" i="1"/>
  <c r="E6" i="1"/>
  <c r="D6" i="1"/>
  <c r="C6" i="1"/>
  <c r="B6" i="1"/>
  <c r="C115" i="1"/>
  <c r="B115" i="1"/>
  <c r="C79" i="1"/>
  <c r="B79" i="1"/>
  <c r="E7" i="1"/>
  <c r="D43" i="1"/>
  <c r="C43" i="1"/>
  <c r="B43" i="1"/>
  <c r="D7" i="1"/>
  <c r="C7" i="1"/>
  <c r="B7" i="1"/>
  <c r="F6" i="1"/>
  <c r="E78" i="1"/>
  <c r="D78" i="1"/>
  <c r="F7" i="1"/>
  <c r="G114" i="1"/>
  <c r="G115" i="1" l="1"/>
  <c r="I42" i="1"/>
  <c r="I43" i="1"/>
  <c r="G6" i="1"/>
  <c r="H7" i="1"/>
</calcChain>
</file>

<file path=xl/sharedStrings.xml><?xml version="1.0" encoding="utf-8"?>
<sst xmlns="http://schemas.openxmlformats.org/spreadsheetml/2006/main" count="26" uniqueCount="14">
  <si>
    <t>mannen</t>
  </si>
  <si>
    <t>vrouwen</t>
  </si>
  <si>
    <t>verhouding man versus vrouw</t>
  </si>
  <si>
    <t>Aantallen mannen</t>
  </si>
  <si>
    <t>Aantallen vrouwen</t>
  </si>
  <si>
    <t>Gemiddeld donatiebedrag</t>
  </si>
  <si>
    <t>Aantal donaties</t>
  </si>
  <si>
    <t>Totaal</t>
  </si>
  <si>
    <t>gezamenlijk</t>
  </si>
  <si>
    <t>Gezamenlijk</t>
  </si>
  <si>
    <t>Geef indexcijfers gemiddelde donatiebedragen 2006 t/m 2012 via doorlopend onderzoek Stichting GeefGratis</t>
  </si>
  <si>
    <t>Geef indexcijfers aantallen donaties 2006 t/m 2012 via doorlopend onderzoek Stichting GeefGratis</t>
  </si>
  <si>
    <t>Indexcijfers gemiddelde donatiebedragen 2008 t/m 2012 crowdfunding acties GeefSamen via Geef.nl</t>
  </si>
  <si>
    <t>Indexcijfers aantallen donaties 2008 t/m 2012 crowdfunding acties GeefSamen via Geef.nl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</si>
</sst>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164" formatCode="0.00\x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44" fontId="0" fillId="0" borderId="0" xfId="0" applyNumberFormat="1"/>
    <xf numFmtId="44" fontId="0" fillId="0" borderId="0" xfId="0" applyNumberFormat="1" applyAlignment="1">
      <alignment horizontal="right"/>
    </xf>
    <xf numFmtId="0" fontId="1" fillId="0" borderId="0" xfId="0" applyFont="1" applyFill="1" applyBorder="1"/>
    <xf numFmtId="0" fontId="1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44" fontId="0" fillId="0" borderId="0" xfId="0" applyNumberFormat="1" applyFill="1" applyBorder="1"/>
    <xf numFmtId="44" fontId="0" fillId="0" borderId="0" xfId="0" applyNumberFormat="1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/>
    <xf numFmtId="1" fontId="0" fillId="0" borderId="0" xfId="0" applyNumberFormat="1" applyFill="1" applyBorder="1"/>
    <xf numFmtId="1" fontId="0" fillId="0" borderId="0" xfId="0" applyNumberFormat="1"/>
    <xf numFmtId="0" fontId="0" fillId="0" borderId="0" xfId="0" applyNumberFormat="1"/>
    <xf numFmtId="0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Online geefgedrag mannen versus vrouwen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1.6479400749063681E-2"/>
          <c:y val="0.16618352894567415"/>
          <c:w val="0.96704119850187298"/>
          <c:h val="0.6766319021443080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'Geefindexcijfer 2006 - 2012'!$A$4</c:f>
              <c:strCache>
                <c:ptCount val="1"/>
                <c:pt idx="0">
                  <c:v>mannen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5218688824117994E-2"/>
                  <c:y val="-1.257861635220125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nl-N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745508330795667E-2"/>
                  <c:y val="-1.006289308176096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nl-N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285204680906653E-2"/>
                  <c:y val="-1.25788144406477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nl-N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5998839924015022E-2"/>
                  <c:y val="-1.006289308176100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nl-N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3259668508287293E-2"/>
                  <c:y val="-5.0314465408805029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nl-N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'Geefindexcijfer 2006 - 2012'!$B$4:$H$4</c:f>
              <c:numCache>
                <c:formatCode>_("€"* #,##0.00_);_("€"* \(#,##0.00\);_("€"* "-"??_);_(@_)</c:formatCode>
                <c:ptCount val="7"/>
                <c:pt idx="0">
                  <c:v>79.342288904396</c:v>
                </c:pt>
                <c:pt idx="1">
                  <c:v>81.298331015298999</c:v>
                </c:pt>
                <c:pt idx="2">
                  <c:v>92.026482440989994</c:v>
                </c:pt>
                <c:pt idx="3">
                  <c:v>85.472472710014003</c:v>
                </c:pt>
                <c:pt idx="4">
                  <c:v>68.061849046015709</c:v>
                </c:pt>
                <c:pt idx="5">
                  <c:v>75.697280627978699</c:v>
                </c:pt>
                <c:pt idx="6">
                  <c:v>70.179069321180137</c:v>
                </c:pt>
              </c:numCache>
            </c:numRef>
          </c:val>
        </c:ser>
        <c:ser>
          <c:idx val="1"/>
          <c:order val="1"/>
          <c:tx>
            <c:strRef>
              <c:f>'Geefindexcijfer 2006 - 2012'!$A$5</c:f>
              <c:strCache>
                <c:ptCount val="1"/>
                <c:pt idx="0">
                  <c:v>vrouwen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1067713070519654E-2"/>
                  <c:y val="-2.012578616352200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nl-N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2471926982724537E-2"/>
                  <c:y val="-1.761006289308176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nl-N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503226700622821E-2"/>
                  <c:y val="-2.012618234041499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nl-N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1829647531682306E-2"/>
                  <c:y val="-2.012578616352200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nl-N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0626151012891236E-2"/>
                  <c:y val="-5.0314465408805029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nl-N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'Geefindexcijfer 2006 - 2012'!$B$5:$H$5</c:f>
              <c:numCache>
                <c:formatCode>_("€"* #,##0.00_);_("€"* \(#,##0.00\);_("€"* "-"??_);_(@_)</c:formatCode>
                <c:ptCount val="7"/>
                <c:pt idx="0">
                  <c:v>49.409368635438</c:v>
                </c:pt>
                <c:pt idx="1">
                  <c:v>53.360120098905</c:v>
                </c:pt>
                <c:pt idx="2">
                  <c:v>57.452641377705</c:v>
                </c:pt>
                <c:pt idx="3">
                  <c:v>60.868153364632001</c:v>
                </c:pt>
                <c:pt idx="4">
                  <c:v>52.559131944444445</c:v>
                </c:pt>
                <c:pt idx="5">
                  <c:v>52.731768355739405</c:v>
                </c:pt>
                <c:pt idx="6">
                  <c:v>47.829469775312589</c:v>
                </c:pt>
              </c:numCache>
            </c:numRef>
          </c:val>
        </c:ser>
        <c:ser>
          <c:idx val="2"/>
          <c:order val="2"/>
          <c:tx>
            <c:strRef>
              <c:f>'Geefindexcijfer 2006 - 2012'!$A$6</c:f>
              <c:strCache>
                <c:ptCount val="1"/>
                <c:pt idx="0">
                  <c:v>gezamenlijk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6134946828016136E-2"/>
                  <c:y val="-2.012578616352196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nl-N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715027334290397E-2"/>
                  <c:y val="-1.006289308176100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nl-N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188323835211098E-2"/>
                  <c:y val="-1.006289308176100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nl-N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721523759806268E-2"/>
                  <c:y val="-1.006289308176100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nl-N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3259668508287185E-2"/>
                  <c:y val="-1.006289308176105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nl-N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'Geefindexcijfer 2006 - 2012'!$B$6:$H$6</c:f>
              <c:numCache>
                <c:formatCode>_("€"* #,##0.00_);_("€"* \(#,##0.00\);_("€"* "-"??_);_(@_)</c:formatCode>
                <c:ptCount val="7"/>
                <c:pt idx="0">
                  <c:v>64.375828769917007</c:v>
                </c:pt>
                <c:pt idx="1">
                  <c:v>67.329225557102006</c:v>
                </c:pt>
                <c:pt idx="2">
                  <c:v>74.739561909347501</c:v>
                </c:pt>
                <c:pt idx="3">
                  <c:v>73.170313037322998</c:v>
                </c:pt>
                <c:pt idx="4">
                  <c:v>60.310490495230077</c:v>
                </c:pt>
                <c:pt idx="5">
                  <c:v>64.214524491859052</c:v>
                </c:pt>
                <c:pt idx="6">
                  <c:v>59.004269548246363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56462192"/>
        <c:axId val="1956466544"/>
        <c:axId val="0"/>
      </c:bar3DChart>
      <c:catAx>
        <c:axId val="1956462192"/>
        <c:scaling>
          <c:orientation val="minMax"/>
        </c:scaling>
        <c:delete val="1"/>
        <c:axPos val="b"/>
        <c:majorTickMark val="out"/>
        <c:minorTickMark val="none"/>
        <c:tickLblPos val="nextTo"/>
        <c:crossAx val="1956466544"/>
        <c:crosses val="autoZero"/>
        <c:auto val="0"/>
        <c:lblAlgn val="ctr"/>
        <c:lblOffset val="100"/>
        <c:noMultiLvlLbl val="0"/>
      </c:catAx>
      <c:valAx>
        <c:axId val="1956466544"/>
        <c:scaling>
          <c:orientation val="minMax"/>
        </c:scaling>
        <c:delete val="1"/>
        <c:axPos val="l"/>
        <c:numFmt formatCode="_(&quot;€&quot;* #,##0.00_);_(&quot;€&quot;* \(#,##0.00\);_(&quot;€&quot;* &quot;-&quot;??_);_(@_)" sourceLinked="1"/>
        <c:majorTickMark val="out"/>
        <c:minorTickMark val="none"/>
        <c:tickLblPos val="nextTo"/>
        <c:crossAx val="19564621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0286244988607195"/>
          <c:y val="0.13327053929579558"/>
          <c:w val="0.26617172853393317"/>
          <c:h val="4.5491606002079937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Verhouding geefgedrag</a:t>
            </a:r>
            <a:r>
              <a:rPr lang="en-US" baseline="0"/>
              <a:t> mannen ten opzichte van vrouwen</a:t>
            </a:r>
            <a:endParaRPr lang="en-US"/>
          </a:p>
        </c:rich>
      </c:tx>
      <c:layout>
        <c:manualLayout>
          <c:xMode val="edge"/>
          <c:yMode val="edge"/>
          <c:x val="6.9184589336404895E-2"/>
          <c:y val="1.5122873345935728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7585931254996003E-2"/>
          <c:y val="0.16649764245962179"/>
          <c:w val="0.96482813749000829"/>
          <c:h val="0.6558568574675427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'Geefindexcijfer 2006 - 2012'!$A$7</c:f>
              <c:strCache>
                <c:ptCount val="1"/>
                <c:pt idx="0">
                  <c:v>verhouding man versus vrouw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1,61x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1,40x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'Geefindexcijfer 2006 - 2012'!$B$7:$E$7</c:f>
              <c:numCache>
                <c:formatCode>0.00\x</c:formatCode>
                <c:ptCount val="4"/>
                <c:pt idx="0">
                  <c:v>1.605814668262916</c:v>
                </c:pt>
                <c:pt idx="1">
                  <c:v>1.5235784864166249</c:v>
                </c:pt>
                <c:pt idx="2">
                  <c:v>1.6017798352557848</c:v>
                </c:pt>
                <c:pt idx="3">
                  <c:v>1.4042231936623621</c:v>
                </c:pt>
              </c:numCache>
            </c:numRef>
          </c:cat>
          <c:val>
            <c:numRef>
              <c:f>'Geefindexcijfer 2006 - 2012'!$B$7:$H$7</c:f>
              <c:numCache>
                <c:formatCode>0.00\x</c:formatCode>
                <c:ptCount val="7"/>
                <c:pt idx="0">
                  <c:v>1.605814668262916</c:v>
                </c:pt>
                <c:pt idx="1">
                  <c:v>1.5235784864166249</c:v>
                </c:pt>
                <c:pt idx="2">
                  <c:v>1.6017798352557848</c:v>
                </c:pt>
                <c:pt idx="3">
                  <c:v>1.4042231936623621</c:v>
                </c:pt>
                <c:pt idx="4">
                  <c:v>1.2949576320620706</c:v>
                </c:pt>
                <c:pt idx="5">
                  <c:v>1.4355156860530298</c:v>
                </c:pt>
                <c:pt idx="6">
                  <c:v>1.4672767574229602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gapDepth val="95"/>
        <c:shape val="box"/>
        <c:axId val="1956467088"/>
        <c:axId val="1956458928"/>
        <c:axId val="0"/>
      </c:bar3DChart>
      <c:catAx>
        <c:axId val="1956467088"/>
        <c:scaling>
          <c:orientation val="minMax"/>
        </c:scaling>
        <c:delete val="1"/>
        <c:axPos val="b"/>
        <c:numFmt formatCode="0.00\x" sourceLinked="1"/>
        <c:majorTickMark val="out"/>
        <c:minorTickMark val="none"/>
        <c:tickLblPos val="nextTo"/>
        <c:crossAx val="1956458928"/>
        <c:crosses val="autoZero"/>
        <c:auto val="1"/>
        <c:lblAlgn val="ctr"/>
        <c:lblOffset val="100"/>
        <c:noMultiLvlLbl val="0"/>
      </c:catAx>
      <c:valAx>
        <c:axId val="1956458928"/>
        <c:scaling>
          <c:orientation val="minMax"/>
        </c:scaling>
        <c:delete val="1"/>
        <c:axPos val="l"/>
        <c:numFmt formatCode="0.00\x" sourceLinked="1"/>
        <c:majorTickMark val="out"/>
        <c:minorTickMark val="none"/>
        <c:tickLblPos val="nextTo"/>
        <c:crossAx val="19564670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6933703430956024"/>
          <c:y val="0.1385634262635885"/>
          <c:w val="0.25668964041365339"/>
          <c:h val="4.5577601476564006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Online geefgedrag mannen versus vrouwen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1.6479400749063688E-2"/>
          <c:y val="0.16618352894567409"/>
          <c:w val="0.96704119850187342"/>
          <c:h val="0.676631902144308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'Geefindexcijfer 2006 - 2012'!$A$40</c:f>
              <c:strCache>
                <c:ptCount val="1"/>
                <c:pt idx="0">
                  <c:v>Aantallen mannen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3936142597559785E-3"/>
                  <c:y val="-1.006289308176109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nl-N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5948198782844448E-4"/>
                  <c:y val="-7.5471698113207548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nl-N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2552565544691531E-3"/>
                  <c:y val="-1.257861635220125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nl-N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1710074702200686E-4"/>
                  <c:y val="-7.547367899767338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nl-N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0744686621274016E-16"/>
                  <c:y val="-5.03144654088054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0744686621274016E-16"/>
                  <c:y val="-7.54716981132075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7.5471698113208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'Geefindexcijfer 2006 - 2012'!$B$40:$H$40</c:f>
              <c:numCache>
                <c:formatCode>General</c:formatCode>
                <c:ptCount val="7"/>
                <c:pt idx="0">
                  <c:v>1433</c:v>
                </c:pt>
                <c:pt idx="1">
                  <c:v>2157</c:v>
                </c:pt>
                <c:pt idx="2">
                  <c:v>3474</c:v>
                </c:pt>
                <c:pt idx="3">
                  <c:v>4214</c:v>
                </c:pt>
                <c:pt idx="4">
                  <c:v>7128</c:v>
                </c:pt>
                <c:pt idx="5">
                  <c:v>7134</c:v>
                </c:pt>
                <c:pt idx="6">
                  <c:v>8338</c:v>
                </c:pt>
              </c:numCache>
            </c:numRef>
          </c:val>
        </c:ser>
        <c:ser>
          <c:idx val="1"/>
          <c:order val="1"/>
          <c:tx>
            <c:strRef>
              <c:f>'Geefindexcijfer 2006 - 2012'!$A$41</c:f>
              <c:strCache>
                <c:ptCount val="1"/>
                <c:pt idx="0">
                  <c:v>Aantallen vrouwen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7.764298693432552E-3"/>
                  <c:y val="-1.257861635220125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nl-N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6985376827896513E-3"/>
                  <c:y val="-1.25786163522013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nl-N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7314181881110479E-3"/>
                  <c:y val="-1.25786163522013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nl-N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466528222433627E-2"/>
                  <c:y val="-1.257861635220125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nl-N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0256410256410256E-2"/>
                  <c:y val="-1.00628930817610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7912087912087912E-3"/>
                  <c:y val="-7.5471698113208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3260073260072184E-3"/>
                  <c:y val="-7.54716981132075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'Geefindexcijfer 2006 - 2012'!$B$41:$H$41</c:f>
              <c:numCache>
                <c:formatCode>General</c:formatCode>
                <c:ptCount val="7"/>
                <c:pt idx="0">
                  <c:v>1473</c:v>
                </c:pt>
                <c:pt idx="1">
                  <c:v>2831</c:v>
                </c:pt>
                <c:pt idx="2">
                  <c:v>4297</c:v>
                </c:pt>
                <c:pt idx="3">
                  <c:v>5112</c:v>
                </c:pt>
                <c:pt idx="4">
                  <c:v>8640</c:v>
                </c:pt>
                <c:pt idx="5">
                  <c:v>9670</c:v>
                </c:pt>
                <c:pt idx="6">
                  <c:v>10637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56470896"/>
        <c:axId val="1956459472"/>
        <c:axId val="0"/>
      </c:bar3DChart>
      <c:catAx>
        <c:axId val="1956470896"/>
        <c:scaling>
          <c:orientation val="minMax"/>
        </c:scaling>
        <c:delete val="1"/>
        <c:axPos val="b"/>
        <c:majorTickMark val="out"/>
        <c:minorTickMark val="none"/>
        <c:tickLblPos val="nextTo"/>
        <c:crossAx val="1956459472"/>
        <c:crosses val="autoZero"/>
        <c:auto val="0"/>
        <c:lblAlgn val="ctr"/>
        <c:lblOffset val="100"/>
        <c:noMultiLvlLbl val="0"/>
      </c:catAx>
      <c:valAx>
        <c:axId val="19564594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9564708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299333737129017"/>
          <c:y val="0.13075481602535532"/>
          <c:w val="0.4141585763318047"/>
          <c:h val="4.5491606002079937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Verhouding geefgedrag</a:t>
            </a:r>
            <a:r>
              <a:rPr lang="en-US" baseline="0"/>
              <a:t> mannen ten opzichte van vrouwen</a:t>
            </a:r>
            <a:endParaRPr lang="en-US"/>
          </a:p>
        </c:rich>
      </c:tx>
      <c:layout>
        <c:manualLayout>
          <c:xMode val="edge"/>
          <c:yMode val="edge"/>
          <c:x val="8.8369241614582345E-2"/>
          <c:y val="1.5122873345935728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7585931254996003E-2"/>
          <c:y val="0.16649764245962184"/>
          <c:w val="0.96482813749000873"/>
          <c:h val="0.65585685746754296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'Geefindexcijfer 2006 - 2012'!$A$43</c:f>
              <c:strCache>
                <c:ptCount val="1"/>
                <c:pt idx="0">
                  <c:v>verhouding man versus vrouw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0,97x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0,82x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0,74x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'Geefindexcijfer 2006 - 2012'!$B$43:$H$43</c:f>
              <c:numCache>
                <c:formatCode>0.00\x</c:formatCode>
                <c:ptCount val="7"/>
                <c:pt idx="0">
                  <c:v>0.97284453496266121</c:v>
                </c:pt>
                <c:pt idx="1">
                  <c:v>0.76192158247968911</c:v>
                </c:pt>
                <c:pt idx="2">
                  <c:v>0.80847102629741685</c:v>
                </c:pt>
                <c:pt idx="3">
                  <c:v>0.82433489827856021</c:v>
                </c:pt>
                <c:pt idx="4">
                  <c:v>0.82499999999999996</c:v>
                </c:pt>
                <c:pt idx="5">
                  <c:v>0.73774560496380559</c:v>
                </c:pt>
                <c:pt idx="6">
                  <c:v>0.78386763185108588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gapDepth val="95"/>
        <c:shape val="box"/>
        <c:axId val="1956467632"/>
        <c:axId val="1956456752"/>
        <c:axId val="0"/>
      </c:bar3DChart>
      <c:catAx>
        <c:axId val="1956467632"/>
        <c:scaling>
          <c:orientation val="minMax"/>
        </c:scaling>
        <c:delete val="1"/>
        <c:axPos val="b"/>
        <c:majorTickMark val="out"/>
        <c:minorTickMark val="none"/>
        <c:tickLblPos val="nextTo"/>
        <c:crossAx val="1956456752"/>
        <c:crosses val="autoZero"/>
        <c:auto val="1"/>
        <c:lblAlgn val="ctr"/>
        <c:lblOffset val="100"/>
        <c:noMultiLvlLbl val="0"/>
      </c:catAx>
      <c:valAx>
        <c:axId val="1956456752"/>
        <c:scaling>
          <c:orientation val="minMax"/>
        </c:scaling>
        <c:delete val="1"/>
        <c:axPos val="l"/>
        <c:numFmt formatCode="0.00\x" sourceLinked="1"/>
        <c:majorTickMark val="out"/>
        <c:minorTickMark val="none"/>
        <c:tickLblPos val="nextTo"/>
        <c:crossAx val="19564676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0043215821043954"/>
          <c:y val="0.17385013073743855"/>
          <c:w val="0.25668964041365339"/>
          <c:h val="4.5577601476564006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Online geefgedrag mannen versus vrouwen via GeefSamen</a:t>
            </a:r>
          </a:p>
        </c:rich>
      </c:tx>
      <c:layout>
        <c:manualLayout>
          <c:xMode val="edge"/>
          <c:yMode val="edge"/>
          <c:x val="9.9565400478786301E-2"/>
          <c:y val="1.7610062893081761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1.6479400749063695E-2"/>
          <c:y val="0.16618352894567398"/>
          <c:w val="0.96704119850187376"/>
          <c:h val="0.6766319021443090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'Geefindexcijfer 2006 - 2012'!$A$76</c:f>
              <c:strCache>
                <c:ptCount val="1"/>
                <c:pt idx="0">
                  <c:v>mannen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3935702788532806E-3"/>
                  <c:y val="-1.50943396226415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nl-N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6361421673119605E-3"/>
                  <c:y val="-2.012578616352199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nl-N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7516422325662392E-4"/>
                  <c:y val="-2.012578616352199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nl-N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3481243021417903E-3"/>
                  <c:y val="-1.761026098152825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nl-N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'Geefindexcijfer 2006 - 2012'!$B$76:$F$76</c:f>
              <c:numCache>
                <c:formatCode>_("€"* #,##0.00_);_("€"* \(#,##0.00\);_("€"* "-"??_);_(@_)</c:formatCode>
                <c:ptCount val="5"/>
                <c:pt idx="0">
                  <c:v>43.982620320856</c:v>
                </c:pt>
                <c:pt idx="1">
                  <c:v>48.464065708419</c:v>
                </c:pt>
                <c:pt idx="2">
                  <c:v>46.702927746441041</c:v>
                </c:pt>
                <c:pt idx="3">
                  <c:v>42.996324494618008</c:v>
                </c:pt>
                <c:pt idx="4">
                  <c:v>41.31398770211797</c:v>
                </c:pt>
              </c:numCache>
            </c:numRef>
          </c:val>
        </c:ser>
        <c:ser>
          <c:idx val="1"/>
          <c:order val="1"/>
          <c:tx>
            <c:strRef>
              <c:f>'Geefindexcijfer 2006 - 2012'!$A$77</c:f>
              <c:strCache>
                <c:ptCount val="1"/>
                <c:pt idx="0">
                  <c:v>vrouwen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104830266382449E-2"/>
                  <c:y val="-2.012578616352200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nl-N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3945244413509089E-2"/>
                  <c:y val="-2.012578616352200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nl-N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8706225257754392E-3"/>
                  <c:y val="-2.012578616352199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nl-N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6753672365541045E-3"/>
                  <c:y val="-2.012578616352199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nl-N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'Geefindexcijfer 2006 - 2012'!$B$77:$F$77</c:f>
              <c:numCache>
                <c:formatCode>_("€"* #,##0.00_);_("€"* \(#,##0.00\);_("€"* "-"??_);_(@_)</c:formatCode>
                <c:ptCount val="5"/>
                <c:pt idx="0">
                  <c:v>31.085106382978999</c:v>
                </c:pt>
                <c:pt idx="1">
                  <c:v>37.931000971816999</c:v>
                </c:pt>
                <c:pt idx="2">
                  <c:v>30.924074074074074</c:v>
                </c:pt>
                <c:pt idx="3">
                  <c:v>32.30636904761905</c:v>
                </c:pt>
                <c:pt idx="4">
                  <c:v>28.600223410349436</c:v>
                </c:pt>
              </c:numCache>
            </c:numRef>
          </c:val>
        </c:ser>
        <c:ser>
          <c:idx val="2"/>
          <c:order val="2"/>
          <c:tx>
            <c:strRef>
              <c:f>'Geefindexcijfer 2006 - 2012'!$A$78</c:f>
              <c:strCache>
                <c:ptCount val="1"/>
                <c:pt idx="0">
                  <c:v>gezamenlijk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6206261510128914E-2"/>
                  <c:y val="-1.761006289308176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nl-N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6206261510128914E-2"/>
                  <c:y val="-2.012578616352199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nl-N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206261510128914E-2"/>
                  <c:y val="-2.012578616352199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nl-N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3259668508287185E-2"/>
                  <c:y val="-1.761006289308173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nl-N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'Geefindexcijfer 2006 - 2012'!$B$78:$F$78</c:f>
              <c:numCache>
                <c:formatCode>_("€"* #,##0.00_);_("€"* \(#,##0.00\);_("€"* "-"??_);_(@_)</c:formatCode>
                <c:ptCount val="5"/>
                <c:pt idx="0">
                  <c:v>37.533863351917503</c:v>
                </c:pt>
                <c:pt idx="1">
                  <c:v>43.197533340118</c:v>
                </c:pt>
                <c:pt idx="2">
                  <c:v>38.813500910257559</c:v>
                </c:pt>
                <c:pt idx="3">
                  <c:v>37.651346771118526</c:v>
                </c:pt>
                <c:pt idx="4">
                  <c:v>34.957105556233699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56460560"/>
        <c:axId val="1956463824"/>
        <c:axId val="0"/>
      </c:bar3DChart>
      <c:catAx>
        <c:axId val="1956460560"/>
        <c:scaling>
          <c:orientation val="minMax"/>
        </c:scaling>
        <c:delete val="1"/>
        <c:axPos val="b"/>
        <c:majorTickMark val="out"/>
        <c:minorTickMark val="none"/>
        <c:tickLblPos val="nextTo"/>
        <c:crossAx val="1956463824"/>
        <c:crosses val="autoZero"/>
        <c:auto val="0"/>
        <c:lblAlgn val="ctr"/>
        <c:lblOffset val="100"/>
        <c:noMultiLvlLbl val="0"/>
      </c:catAx>
      <c:valAx>
        <c:axId val="1956463824"/>
        <c:scaling>
          <c:orientation val="minMax"/>
        </c:scaling>
        <c:delete val="1"/>
        <c:axPos val="l"/>
        <c:numFmt formatCode="_(&quot;€&quot;* #,##0.00_);_(&quot;€&quot;* \(#,##0.00\);_(&quot;€&quot;* &quot;-&quot;??_);_(@_)" sourceLinked="1"/>
        <c:majorTickMark val="out"/>
        <c:minorTickMark val="none"/>
        <c:tickLblPos val="nextTo"/>
        <c:crossAx val="19564605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299333737129017"/>
          <c:y val="0.13075481602535532"/>
          <c:w val="0.4141585763318047"/>
          <c:h val="4.5491606002079937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Verhouding geefgedrag</a:t>
            </a:r>
            <a:r>
              <a:rPr lang="en-US" baseline="0"/>
              <a:t> mannen t.o.v. vrouwen via GeefSamen</a:t>
            </a:r>
            <a:endParaRPr lang="en-US"/>
          </a:p>
        </c:rich>
      </c:tx>
      <c:layout>
        <c:manualLayout>
          <c:xMode val="edge"/>
          <c:yMode val="edge"/>
          <c:x val="4.0407610919138706E-2"/>
          <c:y val="1.5122873345935728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7585931254996003E-2"/>
          <c:y val="0.16649764245962184"/>
          <c:w val="0.96482813749000873"/>
          <c:h val="0.65585685746754296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'Geefindexcijfer 2006 - 2012'!$A$79</c:f>
              <c:strCache>
                <c:ptCount val="1"/>
                <c:pt idx="0">
                  <c:v>verhouding man versus vrouw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1,41x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nl-N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nl-N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1,33x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1,35x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'Geefindexcijfer 2006 - 2012'!$B$7:$E$7</c:f>
              <c:numCache>
                <c:formatCode>0.00\x</c:formatCode>
                <c:ptCount val="4"/>
                <c:pt idx="0">
                  <c:v>1.605814668262916</c:v>
                </c:pt>
                <c:pt idx="1">
                  <c:v>1.5235784864166249</c:v>
                </c:pt>
                <c:pt idx="2">
                  <c:v>1.6017798352557848</c:v>
                </c:pt>
                <c:pt idx="3">
                  <c:v>1.4042231936623621</c:v>
                </c:pt>
              </c:numCache>
            </c:numRef>
          </c:cat>
          <c:val>
            <c:numRef>
              <c:f>'Geefindexcijfer 2006 - 2012'!$B$79:$F$79</c:f>
              <c:numCache>
                <c:formatCode>0.00\x</c:formatCode>
                <c:ptCount val="5"/>
                <c:pt idx="0">
                  <c:v>1.4149097570706459</c:v>
                </c:pt>
                <c:pt idx="1">
                  <c:v>1.2776901338413964</c:v>
                </c:pt>
                <c:pt idx="2">
                  <c:v>1.5102449837162801</c:v>
                </c:pt>
                <c:pt idx="3">
                  <c:v>1.3308931260966574</c:v>
                </c:pt>
                <c:pt idx="4">
                  <c:v>1.444533740501057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gapDepth val="95"/>
        <c:shape val="box"/>
        <c:axId val="1956469808"/>
        <c:axId val="1956462736"/>
        <c:axId val="0"/>
      </c:bar3DChart>
      <c:catAx>
        <c:axId val="1956469808"/>
        <c:scaling>
          <c:orientation val="minMax"/>
        </c:scaling>
        <c:delete val="1"/>
        <c:axPos val="b"/>
        <c:numFmt formatCode="0.00\x" sourceLinked="1"/>
        <c:majorTickMark val="out"/>
        <c:minorTickMark val="none"/>
        <c:tickLblPos val="nextTo"/>
        <c:crossAx val="1956462736"/>
        <c:crosses val="autoZero"/>
        <c:auto val="1"/>
        <c:lblAlgn val="ctr"/>
        <c:lblOffset val="100"/>
        <c:noMultiLvlLbl val="0"/>
      </c:catAx>
      <c:valAx>
        <c:axId val="1956462736"/>
        <c:scaling>
          <c:orientation val="minMax"/>
        </c:scaling>
        <c:delete val="1"/>
        <c:axPos val="l"/>
        <c:numFmt formatCode="0.00\x" sourceLinked="1"/>
        <c:majorTickMark val="out"/>
        <c:minorTickMark val="none"/>
        <c:tickLblPos val="nextTo"/>
        <c:crossAx val="19564698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529227012091116"/>
          <c:y val="0.20157539853832071"/>
          <c:w val="0.25668964041365333"/>
          <c:h val="4.5577601476564006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Online geefgedrag mannen versus vrouwen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1.6479400749063695E-2"/>
          <c:y val="0.16618352894567398"/>
          <c:w val="0.96704119850187376"/>
          <c:h val="0.6766319021443090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'Geefindexcijfer 2006 - 2012'!$A$112</c:f>
              <c:strCache>
                <c:ptCount val="1"/>
                <c:pt idx="0">
                  <c:v>Aantallen mannen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6653238787140562E-2"/>
                  <c:y val="-3.773584905660378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nl-N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5735589681124122E-2"/>
                  <c:y val="-3.773584905660378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nl-N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7516422325662392E-4"/>
                  <c:y val="-2.012578616352199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nl-N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3481243021417903E-3"/>
                  <c:y val="-1.761026098152825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nl-N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'Geefindexcijfer 2006 - 2012'!$B$112:$F$112</c:f>
              <c:numCache>
                <c:formatCode>General</c:formatCode>
                <c:ptCount val="5"/>
                <c:pt idx="0">
                  <c:v>748</c:v>
                </c:pt>
                <c:pt idx="1">
                  <c:v>974</c:v>
                </c:pt>
                <c:pt idx="2">
                  <c:v>3723</c:v>
                </c:pt>
                <c:pt idx="3">
                  <c:v>3809</c:v>
                </c:pt>
                <c:pt idx="4">
                  <c:v>4391</c:v>
                </c:pt>
              </c:numCache>
            </c:numRef>
          </c:val>
        </c:ser>
        <c:ser>
          <c:idx val="1"/>
          <c:order val="1"/>
          <c:tx>
            <c:strRef>
              <c:f>'Geefindexcijfer 2006 - 2012'!$A$113</c:f>
              <c:strCache>
                <c:ptCount val="1"/>
                <c:pt idx="0">
                  <c:v>Aantallen vrouwen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5155116660141238E-2"/>
                  <c:y val="-3.522012578616352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nl-N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158872406142602E-2"/>
                  <c:y val="-3.522012578616352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nl-N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8706225257754392E-3"/>
                  <c:y val="-2.012578616352199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nl-N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6753672365541045E-3"/>
                  <c:y val="-2.012578616352199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nl-N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'Geefindexcijfer 2006 - 2012'!$B$113:$F$113</c:f>
              <c:numCache>
                <c:formatCode>General</c:formatCode>
                <c:ptCount val="5"/>
                <c:pt idx="0">
                  <c:v>893</c:v>
                </c:pt>
                <c:pt idx="1">
                  <c:v>1029</c:v>
                </c:pt>
                <c:pt idx="2">
                  <c:v>3780</c:v>
                </c:pt>
                <c:pt idx="3">
                  <c:v>5040</c:v>
                </c:pt>
                <c:pt idx="4">
                  <c:v>5237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56465456"/>
        <c:axId val="1841122320"/>
        <c:axId val="0"/>
      </c:bar3DChart>
      <c:catAx>
        <c:axId val="1956465456"/>
        <c:scaling>
          <c:orientation val="minMax"/>
        </c:scaling>
        <c:delete val="1"/>
        <c:axPos val="b"/>
        <c:majorTickMark val="out"/>
        <c:minorTickMark val="none"/>
        <c:tickLblPos val="nextTo"/>
        <c:crossAx val="1841122320"/>
        <c:crosses val="autoZero"/>
        <c:auto val="0"/>
        <c:lblAlgn val="ctr"/>
        <c:lblOffset val="100"/>
        <c:noMultiLvlLbl val="0"/>
      </c:catAx>
      <c:valAx>
        <c:axId val="18411223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9564654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299333737129017"/>
          <c:y val="0.13075481602535532"/>
          <c:w val="0.4141585763318047"/>
          <c:h val="4.5491606002079937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Verhouding geefgedrag</a:t>
            </a:r>
            <a:r>
              <a:rPr lang="en-US" baseline="0"/>
              <a:t> mannen ten opzichte van vrouwen</a:t>
            </a:r>
            <a:endParaRPr lang="en-US"/>
          </a:p>
        </c:rich>
      </c:tx>
      <c:layout>
        <c:manualLayout>
          <c:xMode val="edge"/>
          <c:yMode val="edge"/>
          <c:x val="8.8369241614582345E-2"/>
          <c:y val="1.5122873345935728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7585931254996003E-2"/>
          <c:y val="0.16649764245962193"/>
          <c:w val="0.96482813749000895"/>
          <c:h val="0.6558568574675434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'Geefindexcijfer 2006 - 2012'!$A$115</c:f>
              <c:strCache>
                <c:ptCount val="1"/>
                <c:pt idx="0">
                  <c:v>verhouding man versus vrouw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0,84x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0,76x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'Geefindexcijfer 2006 - 2012'!$B$115:$F$115</c:f>
              <c:numCache>
                <c:formatCode>0.00\x</c:formatCode>
                <c:ptCount val="5"/>
                <c:pt idx="0">
                  <c:v>0.83762597984322507</c:v>
                </c:pt>
                <c:pt idx="1">
                  <c:v>0.94655004859086489</c:v>
                </c:pt>
                <c:pt idx="2">
                  <c:v>0.98492063492063497</c:v>
                </c:pt>
                <c:pt idx="3">
                  <c:v>0.75575396825396823</c:v>
                </c:pt>
                <c:pt idx="4">
                  <c:v>0.83845713194577043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gapDepth val="95"/>
        <c:shape val="box"/>
        <c:axId val="2022863344"/>
        <c:axId val="2022855184"/>
        <c:axId val="0"/>
      </c:bar3DChart>
      <c:catAx>
        <c:axId val="2022863344"/>
        <c:scaling>
          <c:orientation val="minMax"/>
        </c:scaling>
        <c:delete val="1"/>
        <c:axPos val="b"/>
        <c:majorTickMark val="out"/>
        <c:minorTickMark val="none"/>
        <c:tickLblPos val="nextTo"/>
        <c:crossAx val="2022855184"/>
        <c:crosses val="autoZero"/>
        <c:auto val="1"/>
        <c:lblAlgn val="ctr"/>
        <c:lblOffset val="100"/>
        <c:noMultiLvlLbl val="0"/>
      </c:catAx>
      <c:valAx>
        <c:axId val="2022855184"/>
        <c:scaling>
          <c:orientation val="minMax"/>
        </c:scaling>
        <c:delete val="1"/>
        <c:axPos val="l"/>
        <c:numFmt formatCode="0.00\x" sourceLinked="1"/>
        <c:majorTickMark val="out"/>
        <c:minorTickMark val="none"/>
        <c:tickLblPos val="nextTo"/>
        <c:crossAx val="20228633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685901672362897"/>
          <c:y val="0.14360438404556708"/>
          <c:w val="0.25668964041365339"/>
          <c:h val="4.5577601476564006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8</xdr:row>
      <xdr:rowOff>133350</xdr:rowOff>
    </xdr:from>
    <xdr:to>
      <xdr:col>13</xdr:col>
      <xdr:colOff>133350</xdr:colOff>
      <xdr:row>35</xdr:row>
      <xdr:rowOff>38100</xdr:rowOff>
    </xdr:to>
    <xdr:graphicFrame macro="">
      <xdr:nvGraphicFramePr>
        <xdr:cNvPr id="11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66675</xdr:colOff>
      <xdr:row>8</xdr:row>
      <xdr:rowOff>133350</xdr:rowOff>
    </xdr:from>
    <xdr:to>
      <xdr:col>27</xdr:col>
      <xdr:colOff>85725</xdr:colOff>
      <xdr:row>35</xdr:row>
      <xdr:rowOff>28575</xdr:rowOff>
    </xdr:to>
    <xdr:graphicFrame macro="">
      <xdr:nvGraphicFramePr>
        <xdr:cNvPr id="113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409575</xdr:colOff>
      <xdr:row>43</xdr:row>
      <xdr:rowOff>180975</xdr:rowOff>
    </xdr:from>
    <xdr:to>
      <xdr:col>13</xdr:col>
      <xdr:colOff>161925</xdr:colOff>
      <xdr:row>70</xdr:row>
      <xdr:rowOff>85725</xdr:rowOff>
    </xdr:to>
    <xdr:graphicFrame macro="">
      <xdr:nvGraphicFramePr>
        <xdr:cNvPr id="113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44</xdr:row>
      <xdr:rowOff>0</xdr:rowOff>
    </xdr:from>
    <xdr:to>
      <xdr:col>27</xdr:col>
      <xdr:colOff>19050</xdr:colOff>
      <xdr:row>70</xdr:row>
      <xdr:rowOff>85725</xdr:rowOff>
    </xdr:to>
    <xdr:graphicFrame macro="">
      <xdr:nvGraphicFramePr>
        <xdr:cNvPr id="114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371475</xdr:colOff>
      <xdr:row>80</xdr:row>
      <xdr:rowOff>9525</xdr:rowOff>
    </xdr:from>
    <xdr:to>
      <xdr:col>13</xdr:col>
      <xdr:colOff>123825</xdr:colOff>
      <xdr:row>106</xdr:row>
      <xdr:rowOff>104775</xdr:rowOff>
    </xdr:to>
    <xdr:graphicFrame macro="">
      <xdr:nvGraphicFramePr>
        <xdr:cNvPr id="114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0</xdr:colOff>
      <xdr:row>80</xdr:row>
      <xdr:rowOff>0</xdr:rowOff>
    </xdr:from>
    <xdr:to>
      <xdr:col>27</xdr:col>
      <xdr:colOff>19050</xdr:colOff>
      <xdr:row>106</xdr:row>
      <xdr:rowOff>85725</xdr:rowOff>
    </xdr:to>
    <xdr:graphicFrame macro="">
      <xdr:nvGraphicFramePr>
        <xdr:cNvPr id="114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295275</xdr:colOff>
      <xdr:row>115</xdr:row>
      <xdr:rowOff>171450</xdr:rowOff>
    </xdr:from>
    <xdr:to>
      <xdr:col>13</xdr:col>
      <xdr:colOff>47625</xdr:colOff>
      <xdr:row>142</xdr:row>
      <xdr:rowOff>76200</xdr:rowOff>
    </xdr:to>
    <xdr:graphicFrame macro="">
      <xdr:nvGraphicFramePr>
        <xdr:cNvPr id="114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495300</xdr:colOff>
      <xdr:row>115</xdr:row>
      <xdr:rowOff>180975</xdr:rowOff>
    </xdr:from>
    <xdr:to>
      <xdr:col>26</xdr:col>
      <xdr:colOff>514350</xdr:colOff>
      <xdr:row>142</xdr:row>
      <xdr:rowOff>76200</xdr:rowOff>
    </xdr:to>
    <xdr:graphicFrame macro="">
      <xdr:nvGraphicFramePr>
        <xdr:cNvPr id="114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361950</xdr:colOff>
      <xdr:row>30</xdr:row>
      <xdr:rowOff>85725</xdr:rowOff>
    </xdr:from>
    <xdr:to>
      <xdr:col>12</xdr:col>
      <xdr:colOff>430145</xdr:colOff>
      <xdr:row>33</xdr:row>
      <xdr:rowOff>142883</xdr:rowOff>
    </xdr:to>
    <xdr:sp macro="" textlink="">
      <xdr:nvSpPr>
        <xdr:cNvPr id="10" name="TextBox 1"/>
        <xdr:cNvSpPr txBox="1"/>
      </xdr:nvSpPr>
      <xdr:spPr>
        <a:xfrm>
          <a:off x="8096250" y="6010275"/>
          <a:ext cx="1287395" cy="62865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nl-NL" sz="3600" b="1"/>
            <a:t>2012</a:t>
          </a:r>
        </a:p>
      </xdr:txBody>
    </xdr:sp>
    <xdr:clientData/>
  </xdr:twoCellAnchor>
  <xdr:twoCellAnchor>
    <xdr:from>
      <xdr:col>24</xdr:col>
      <xdr:colOff>352425</xdr:colOff>
      <xdr:row>30</xdr:row>
      <xdr:rowOff>57150</xdr:rowOff>
    </xdr:from>
    <xdr:to>
      <xdr:col>26</xdr:col>
      <xdr:colOff>336400</xdr:colOff>
      <xdr:row>33</xdr:row>
      <xdr:rowOff>114282</xdr:rowOff>
    </xdr:to>
    <xdr:sp macro="" textlink="">
      <xdr:nvSpPr>
        <xdr:cNvPr id="11" name="TextBox 1"/>
        <xdr:cNvSpPr txBox="1"/>
      </xdr:nvSpPr>
      <xdr:spPr>
        <a:xfrm>
          <a:off x="16621125" y="5981700"/>
          <a:ext cx="1203175" cy="62863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nl-NL" sz="3600" b="1"/>
            <a:t>2012</a:t>
          </a:r>
        </a:p>
      </xdr:txBody>
    </xdr:sp>
    <xdr:clientData/>
  </xdr:twoCellAnchor>
  <xdr:twoCellAnchor>
    <xdr:from>
      <xdr:col>10</xdr:col>
      <xdr:colOff>485775</xdr:colOff>
      <xdr:row>65</xdr:row>
      <xdr:rowOff>152400</xdr:rowOff>
    </xdr:from>
    <xdr:to>
      <xdr:col>12</xdr:col>
      <xdr:colOff>464458</xdr:colOff>
      <xdr:row>69</xdr:row>
      <xdr:rowOff>19058</xdr:rowOff>
    </xdr:to>
    <xdr:sp macro="" textlink="">
      <xdr:nvSpPr>
        <xdr:cNvPr id="12" name="TextBox 1"/>
        <xdr:cNvSpPr txBox="1"/>
      </xdr:nvSpPr>
      <xdr:spPr>
        <a:xfrm>
          <a:off x="7572375" y="12954000"/>
          <a:ext cx="1197883" cy="62865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nl-NL" sz="3600" b="1"/>
            <a:t>2012</a:t>
          </a:r>
        </a:p>
      </xdr:txBody>
    </xdr:sp>
    <xdr:clientData/>
  </xdr:twoCellAnchor>
  <xdr:twoCellAnchor>
    <xdr:from>
      <xdr:col>24</xdr:col>
      <xdr:colOff>323850</xdr:colOff>
      <xdr:row>65</xdr:row>
      <xdr:rowOff>114300</xdr:rowOff>
    </xdr:from>
    <xdr:to>
      <xdr:col>26</xdr:col>
      <xdr:colOff>307826</xdr:colOff>
      <xdr:row>68</xdr:row>
      <xdr:rowOff>171431</xdr:rowOff>
    </xdr:to>
    <xdr:sp macro="" textlink="">
      <xdr:nvSpPr>
        <xdr:cNvPr id="13" name="TextBox 1"/>
        <xdr:cNvSpPr txBox="1"/>
      </xdr:nvSpPr>
      <xdr:spPr>
        <a:xfrm>
          <a:off x="15944850" y="12915900"/>
          <a:ext cx="1203176" cy="62863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nl-NL" sz="3600" b="1"/>
            <a:t>2012</a:t>
          </a:r>
        </a:p>
      </xdr:txBody>
    </xdr:sp>
    <xdr:clientData/>
  </xdr:twoCellAnchor>
  <xdr:twoCellAnchor>
    <xdr:from>
      <xdr:col>10</xdr:col>
      <xdr:colOff>66675</xdr:colOff>
      <xdr:row>101</xdr:row>
      <xdr:rowOff>152400</xdr:rowOff>
    </xdr:from>
    <xdr:to>
      <xdr:col>12</xdr:col>
      <xdr:colOff>45358</xdr:colOff>
      <xdr:row>105</xdr:row>
      <xdr:rowOff>19058</xdr:rowOff>
    </xdr:to>
    <xdr:sp macro="" textlink="">
      <xdr:nvSpPr>
        <xdr:cNvPr id="14" name="TextBox 1"/>
        <xdr:cNvSpPr txBox="1"/>
      </xdr:nvSpPr>
      <xdr:spPr>
        <a:xfrm>
          <a:off x="7153275" y="20021550"/>
          <a:ext cx="1197883" cy="62865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nl-NL" sz="3600" b="1"/>
            <a:t>2012</a:t>
          </a:r>
        </a:p>
      </xdr:txBody>
    </xdr:sp>
    <xdr:clientData/>
  </xdr:twoCellAnchor>
  <xdr:twoCellAnchor>
    <xdr:from>
      <xdr:col>23</xdr:col>
      <xdr:colOff>542925</xdr:colOff>
      <xdr:row>101</xdr:row>
      <xdr:rowOff>114300</xdr:rowOff>
    </xdr:from>
    <xdr:to>
      <xdr:col>25</xdr:col>
      <xdr:colOff>526900</xdr:colOff>
      <xdr:row>104</xdr:row>
      <xdr:rowOff>171431</xdr:rowOff>
    </xdr:to>
    <xdr:sp macro="" textlink="">
      <xdr:nvSpPr>
        <xdr:cNvPr id="15" name="TextBox 1"/>
        <xdr:cNvSpPr txBox="1"/>
      </xdr:nvSpPr>
      <xdr:spPr>
        <a:xfrm>
          <a:off x="15554325" y="19983450"/>
          <a:ext cx="1203175" cy="62863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nl-NL" sz="3600" b="1"/>
            <a:t>2012</a:t>
          </a:r>
        </a:p>
      </xdr:txBody>
    </xdr:sp>
    <xdr:clientData/>
  </xdr:twoCellAnchor>
  <xdr:twoCellAnchor>
    <xdr:from>
      <xdr:col>9</xdr:col>
      <xdr:colOff>600075</xdr:colOff>
      <xdr:row>137</xdr:row>
      <xdr:rowOff>123825</xdr:rowOff>
    </xdr:from>
    <xdr:to>
      <xdr:col>11</xdr:col>
      <xdr:colOff>578758</xdr:colOff>
      <xdr:row>140</xdr:row>
      <xdr:rowOff>180983</xdr:rowOff>
    </xdr:to>
    <xdr:sp macro="" textlink="">
      <xdr:nvSpPr>
        <xdr:cNvPr id="16" name="TextBox 1"/>
        <xdr:cNvSpPr txBox="1"/>
      </xdr:nvSpPr>
      <xdr:spPr>
        <a:xfrm>
          <a:off x="7077075" y="27060525"/>
          <a:ext cx="1197883" cy="62865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nl-NL" sz="3600" b="1"/>
            <a:t>2012</a:t>
          </a:r>
        </a:p>
      </xdr:txBody>
    </xdr:sp>
    <xdr:clientData/>
  </xdr:twoCellAnchor>
  <xdr:twoCellAnchor>
    <xdr:from>
      <xdr:col>23</xdr:col>
      <xdr:colOff>457200</xdr:colOff>
      <xdr:row>137</xdr:row>
      <xdr:rowOff>114300</xdr:rowOff>
    </xdr:from>
    <xdr:to>
      <xdr:col>25</xdr:col>
      <xdr:colOff>441176</xdr:colOff>
      <xdr:row>140</xdr:row>
      <xdr:rowOff>171431</xdr:rowOff>
    </xdr:to>
    <xdr:sp macro="" textlink="">
      <xdr:nvSpPr>
        <xdr:cNvPr id="17" name="TextBox 1"/>
        <xdr:cNvSpPr txBox="1"/>
      </xdr:nvSpPr>
      <xdr:spPr>
        <a:xfrm>
          <a:off x="15468600" y="27051000"/>
          <a:ext cx="1203176" cy="62863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nl-NL" sz="3600" b="1"/>
            <a:t>2012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0.22135</cdr:x>
      <cdr:y>0.85472</cdr:y>
    </cdr:from>
    <cdr:to>
      <cdr:x>0.28876</cdr:x>
      <cdr:y>0.88868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76425" y="4314825"/>
          <a:ext cx="57150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nl-NL"/>
        </a:p>
      </cdr:txBody>
    </cdr:sp>
  </cdr:relSizeAnchor>
  <cdr:relSizeAnchor xmlns:cdr="http://schemas.openxmlformats.org/drawingml/2006/chartDrawing">
    <cdr:from>
      <cdr:x>0.05479</cdr:x>
      <cdr:y>0.82075</cdr:y>
    </cdr:from>
    <cdr:to>
      <cdr:x>0.193</cdr:x>
      <cdr:y>0.94528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71281" y="4143351"/>
          <a:ext cx="1188754" cy="6286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nl-NL" sz="3600" b="1"/>
            <a:t>2006</a:t>
          </a:r>
        </a:p>
      </cdr:txBody>
    </cdr:sp>
  </cdr:relSizeAnchor>
  <cdr:relSizeAnchor xmlns:cdr="http://schemas.openxmlformats.org/drawingml/2006/chartDrawing">
    <cdr:from>
      <cdr:x>0.1808</cdr:x>
      <cdr:y>0.81698</cdr:y>
    </cdr:from>
    <cdr:to>
      <cdr:x>0.31901</cdr:x>
      <cdr:y>0.94151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684188" y="4124301"/>
          <a:ext cx="1287488" cy="6286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3600" b="1"/>
            <a:t>2007</a:t>
          </a:r>
        </a:p>
      </cdr:txBody>
    </cdr:sp>
  </cdr:relSizeAnchor>
  <cdr:relSizeAnchor xmlns:cdr="http://schemas.openxmlformats.org/drawingml/2006/chartDrawing">
    <cdr:from>
      <cdr:x>0.22135</cdr:x>
      <cdr:y>0.85472</cdr:y>
    </cdr:from>
    <cdr:to>
      <cdr:x>0.28876</cdr:x>
      <cdr:y>0.88868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1876425" y="4314825"/>
          <a:ext cx="57150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nl-NL"/>
        </a:p>
      </cdr:txBody>
    </cdr:sp>
  </cdr:relSizeAnchor>
  <cdr:relSizeAnchor xmlns:cdr="http://schemas.openxmlformats.org/drawingml/2006/chartDrawing">
    <cdr:from>
      <cdr:x>0.32247</cdr:x>
      <cdr:y>0.06981</cdr:y>
    </cdr:from>
    <cdr:to>
      <cdr:x>0.63933</cdr:x>
      <cdr:y>0.40566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2813519" y="352418"/>
          <a:ext cx="2764571" cy="16954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nl-NL" sz="1100"/>
            <a:t>gemiddeld online donatiebedrag per persoon</a:t>
          </a:r>
        </a:p>
      </cdr:txBody>
    </cdr:sp>
  </cdr:relSizeAnchor>
  <cdr:relSizeAnchor xmlns:cdr="http://schemas.openxmlformats.org/drawingml/2006/chartDrawing">
    <cdr:from>
      <cdr:x>0.22135</cdr:x>
      <cdr:y>0.85472</cdr:y>
    </cdr:from>
    <cdr:to>
      <cdr:x>0.28876</cdr:x>
      <cdr:y>0.88868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1876425" y="4314825"/>
          <a:ext cx="57150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nl-NL"/>
        </a:p>
      </cdr:txBody>
    </cdr:sp>
  </cdr:relSizeAnchor>
  <cdr:relSizeAnchor xmlns:cdr="http://schemas.openxmlformats.org/drawingml/2006/chartDrawing">
    <cdr:from>
      <cdr:x>0.22135</cdr:x>
      <cdr:y>0.85472</cdr:y>
    </cdr:from>
    <cdr:to>
      <cdr:x>0.28876</cdr:x>
      <cdr:y>0.88868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1876425" y="4314825"/>
          <a:ext cx="57150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nl-NL"/>
        </a:p>
      </cdr:txBody>
    </cdr:sp>
  </cdr:relSizeAnchor>
  <cdr:relSizeAnchor xmlns:cdr="http://schemas.openxmlformats.org/drawingml/2006/chartDrawing">
    <cdr:from>
      <cdr:x>0.30787</cdr:x>
      <cdr:y>0.81699</cdr:y>
    </cdr:from>
    <cdr:to>
      <cdr:x>0.44607</cdr:x>
      <cdr:y>0.94152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2867950" y="4124352"/>
          <a:ext cx="1287395" cy="6286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NL" sz="3600" b="1"/>
            <a:t>2008</a:t>
          </a:r>
        </a:p>
      </cdr:txBody>
    </cdr:sp>
  </cdr:relSizeAnchor>
  <cdr:relSizeAnchor xmlns:cdr="http://schemas.openxmlformats.org/drawingml/2006/chartDrawing">
    <cdr:from>
      <cdr:x>0.17618</cdr:x>
      <cdr:y>0.9434</cdr:y>
    </cdr:from>
    <cdr:to>
      <cdr:x>0.78057</cdr:x>
      <cdr:y>1</cdr:y>
    </cdr:to>
    <cdr:sp macro="" textlink="">
      <cdr:nvSpPr>
        <cdr:cNvPr id="20" name="TextBox 10"/>
        <cdr:cNvSpPr txBox="1"/>
      </cdr:nvSpPr>
      <cdr:spPr>
        <a:xfrm xmlns:a="http://schemas.openxmlformats.org/drawingml/2006/main">
          <a:off x="1537169" y="4762500"/>
          <a:ext cx="5273206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nl-NL" sz="1100"/>
            <a:t>Bron:</a:t>
          </a:r>
          <a:r>
            <a:rPr lang="nl-NL" sz="1100" baseline="0"/>
            <a:t> Stichting GeefGratis . Cijfers gebaseerd op  75.000+ donaties t/m 2012</a:t>
          </a:r>
          <a:endParaRPr lang="nl-NL" sz="1100"/>
        </a:p>
      </cdr:txBody>
    </cdr:sp>
  </cdr:relSizeAnchor>
  <cdr:relSizeAnchor xmlns:cdr="http://schemas.openxmlformats.org/drawingml/2006/chartDrawing">
    <cdr:from>
      <cdr:x>0.83952</cdr:x>
      <cdr:y>0.01509</cdr:y>
    </cdr:from>
    <cdr:to>
      <cdr:x>0.96943</cdr:x>
      <cdr:y>0.17703</cdr:y>
    </cdr:to>
    <cdr:pic>
      <cdr:nvPicPr>
        <cdr:cNvPr id="21" name="Picture 20" descr="nb_kop_2007.gif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324725" y="76201"/>
          <a:ext cx="1133475" cy="81747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0.09061</cdr:x>
      <cdr:y>0.81887</cdr:y>
    </cdr:from>
    <cdr:to>
      <cdr:x>0.19541</cdr:x>
      <cdr:y>1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790575" y="48482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nl-NL"/>
        </a:p>
      </cdr:txBody>
    </cdr:sp>
  </cdr:relSizeAnchor>
  <cdr:relSizeAnchor xmlns:cdr="http://schemas.openxmlformats.org/drawingml/2006/chartDrawing">
    <cdr:from>
      <cdr:x>0.53712</cdr:x>
      <cdr:y>0.11132</cdr:y>
    </cdr:from>
    <cdr:to>
      <cdr:x>0.64192</cdr:x>
      <cdr:y>0.29245</cdr:y>
    </cdr:to>
    <cdr:sp macro="" textlink="">
      <cdr:nvSpPr>
        <cdr:cNvPr id="24" name="TextBox 23"/>
        <cdr:cNvSpPr txBox="1"/>
      </cdr:nvSpPr>
      <cdr:spPr>
        <a:xfrm xmlns:a="http://schemas.openxmlformats.org/drawingml/2006/main">
          <a:off x="4686300" y="5619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nl-NL"/>
        </a:p>
      </cdr:txBody>
    </cdr:sp>
  </cdr:relSizeAnchor>
  <cdr:relSizeAnchor xmlns:cdr="http://schemas.openxmlformats.org/drawingml/2006/chartDrawing">
    <cdr:from>
      <cdr:x>0.43845</cdr:x>
      <cdr:y>0.81886</cdr:y>
    </cdr:from>
    <cdr:to>
      <cdr:x>0.57665</cdr:x>
      <cdr:y>0.94339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4084315" y="4133826"/>
          <a:ext cx="1287396" cy="6286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3600" b="1"/>
            <a:t>2009</a:t>
          </a:r>
        </a:p>
      </cdr:txBody>
    </cdr:sp>
  </cdr:relSizeAnchor>
  <cdr:relSizeAnchor xmlns:cdr="http://schemas.openxmlformats.org/drawingml/2006/chartDrawing">
    <cdr:from>
      <cdr:x>0.56245</cdr:x>
      <cdr:y>0.8195</cdr:y>
    </cdr:from>
    <cdr:to>
      <cdr:x>0.70065</cdr:x>
      <cdr:y>0.94403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5239456" y="4137023"/>
          <a:ext cx="1287395" cy="6286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3600" b="1"/>
            <a:t>2010</a:t>
          </a:r>
        </a:p>
      </cdr:txBody>
    </cdr:sp>
  </cdr:relSizeAnchor>
  <cdr:relSizeAnchor xmlns:cdr="http://schemas.openxmlformats.org/drawingml/2006/chartDrawing">
    <cdr:from>
      <cdr:x>0.69776</cdr:x>
      <cdr:y>0.82138</cdr:y>
    </cdr:from>
    <cdr:to>
      <cdr:x>0.83596</cdr:x>
      <cdr:y>0.94591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6499930" y="4146548"/>
          <a:ext cx="1287395" cy="6286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3600" b="1"/>
            <a:t>2011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0.05275</cdr:x>
      <cdr:y>0.81475</cdr:y>
    </cdr:from>
    <cdr:to>
      <cdr:x>0.20422</cdr:x>
      <cdr:y>0.93951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419042" y="4105296"/>
          <a:ext cx="1203255" cy="6286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NL" sz="3600" b="1"/>
            <a:t>2006</a:t>
          </a:r>
        </a:p>
      </cdr:txBody>
    </cdr:sp>
  </cdr:relSizeAnchor>
  <cdr:relSizeAnchor xmlns:cdr="http://schemas.openxmlformats.org/drawingml/2006/chartDrawing">
    <cdr:from>
      <cdr:x>0.18106</cdr:x>
      <cdr:y>0.81475</cdr:y>
    </cdr:from>
    <cdr:to>
      <cdr:x>0.33253</cdr:x>
      <cdr:y>0.93951</cdr:y>
    </cdr:to>
    <cdr:sp macro="" textlink="">
      <cdr:nvSpPr>
        <cdr:cNvPr id="3" name="TextBox 3"/>
        <cdr:cNvSpPr txBox="1"/>
      </cdr:nvSpPr>
      <cdr:spPr>
        <a:xfrm xmlns:a="http://schemas.openxmlformats.org/drawingml/2006/main">
          <a:off x="1438296" y="4105298"/>
          <a:ext cx="1203255" cy="6286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3600" b="1"/>
            <a:t>2007</a:t>
          </a:r>
        </a:p>
      </cdr:txBody>
    </cdr:sp>
  </cdr:relSizeAnchor>
  <cdr:relSizeAnchor xmlns:cdr="http://schemas.openxmlformats.org/drawingml/2006/chartDrawing">
    <cdr:from>
      <cdr:x>0.30097</cdr:x>
      <cdr:y>0.81475</cdr:y>
    </cdr:from>
    <cdr:to>
      <cdr:x>0.45243</cdr:x>
      <cdr:y>0.93951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821" y="4105298"/>
          <a:ext cx="1203176" cy="6286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NL" sz="3600" b="1"/>
            <a:t>2008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0.00307</cdr:x>
      <cdr:y>0.00484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0.00307</cdr:x>
      <cdr:y>0.00484</cdr:y>
    </cdr:to>
    <cdr:pic>
      <cdr:nvPicPr>
        <cdr:cNvPr id="6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0.17866</cdr:x>
      <cdr:y>0.07561</cdr:y>
    </cdr:from>
    <cdr:to>
      <cdr:x>0.63909</cdr:x>
      <cdr:y>0.14745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419234" y="380978"/>
          <a:ext cx="3657591" cy="361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nl-NL" sz="1100"/>
            <a:t>Verhouding op basis van het gemiddeld bedrag per geslacht</a:t>
          </a:r>
        </a:p>
      </cdr:txBody>
    </cdr:sp>
  </cdr:relSizeAnchor>
  <cdr:relSizeAnchor xmlns:cdr="http://schemas.openxmlformats.org/drawingml/2006/chartDrawing">
    <cdr:from>
      <cdr:x>0.83573</cdr:x>
      <cdr:y>0.00756</cdr:y>
    </cdr:from>
    <cdr:to>
      <cdr:x>0.97842</cdr:x>
      <cdr:y>0.1758</cdr:y>
    </cdr:to>
    <cdr:pic>
      <cdr:nvPicPr>
        <cdr:cNvPr id="8" name="Picture 7" descr="nb_kop_2007.gif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6638925" y="38100"/>
          <a:ext cx="1133498" cy="84772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0.14029</cdr:x>
      <cdr:y>0.94329</cdr:y>
    </cdr:from>
    <cdr:to>
      <cdr:x>0.8041</cdr:x>
      <cdr:y>1</cdr:y>
    </cdr:to>
    <cdr:sp macro="" textlink="">
      <cdr:nvSpPr>
        <cdr:cNvPr id="9" name="TextBox 10"/>
        <cdr:cNvSpPr txBox="1"/>
      </cdr:nvSpPr>
      <cdr:spPr>
        <a:xfrm xmlns:a="http://schemas.openxmlformats.org/drawingml/2006/main">
          <a:off x="1114425" y="4876800"/>
          <a:ext cx="5273206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NL" sz="1100">
              <a:latin typeface="Calibri"/>
              <a:ea typeface="+mn-ea"/>
              <a:cs typeface="+mn-cs"/>
            </a:rPr>
            <a:t>Bron:</a:t>
          </a:r>
          <a:r>
            <a:rPr lang="nl-NL" sz="1100" baseline="0">
              <a:latin typeface="Calibri"/>
              <a:ea typeface="+mn-ea"/>
              <a:cs typeface="+mn-cs"/>
            </a:rPr>
            <a:t> Stichting GeefGratis . Cijfers gebaseerd op  75.000+ donaties t/m 2012</a:t>
          </a:r>
        </a:p>
      </cdr:txBody>
    </cdr:sp>
  </cdr:relSizeAnchor>
  <cdr:relSizeAnchor xmlns:cdr="http://schemas.openxmlformats.org/drawingml/2006/chartDrawing">
    <cdr:from>
      <cdr:x>0.42565</cdr:x>
      <cdr:y>0.81475</cdr:y>
    </cdr:from>
    <cdr:to>
      <cdr:x>0.57711</cdr:x>
      <cdr:y>0.93951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3381288" y="4105298"/>
          <a:ext cx="1203175" cy="6286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3600" b="1"/>
            <a:t>2009</a:t>
          </a:r>
        </a:p>
      </cdr:txBody>
    </cdr:sp>
  </cdr:relSizeAnchor>
  <cdr:relSizeAnchor xmlns:cdr="http://schemas.openxmlformats.org/drawingml/2006/chartDrawing">
    <cdr:from>
      <cdr:x>0.55675</cdr:x>
      <cdr:y>0.81538</cdr:y>
    </cdr:from>
    <cdr:to>
      <cdr:x>0.70821</cdr:x>
      <cdr:y>0.94014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422723" y="4108472"/>
          <a:ext cx="1203176" cy="6286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3600" b="1"/>
            <a:t>2010</a:t>
          </a:r>
        </a:p>
      </cdr:txBody>
    </cdr:sp>
  </cdr:relSizeAnchor>
  <cdr:relSizeAnchor xmlns:cdr="http://schemas.openxmlformats.org/drawingml/2006/chartDrawing">
    <cdr:from>
      <cdr:x>0.67786</cdr:x>
      <cdr:y>0.81726</cdr:y>
    </cdr:from>
    <cdr:to>
      <cdr:x>0.82932</cdr:x>
      <cdr:y>0.94202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5384812" y="4117950"/>
          <a:ext cx="1203175" cy="6286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3600" b="1"/>
            <a:t>2011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0.22135</cdr:x>
      <cdr:y>0.85472</cdr:y>
    </cdr:from>
    <cdr:to>
      <cdr:x>0.28876</cdr:x>
      <cdr:y>0.88868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76425" y="4314825"/>
          <a:ext cx="57150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nl-NL"/>
        </a:p>
      </cdr:txBody>
    </cdr:sp>
  </cdr:relSizeAnchor>
  <cdr:relSizeAnchor xmlns:cdr="http://schemas.openxmlformats.org/drawingml/2006/chartDrawing">
    <cdr:from>
      <cdr:x>0.05044</cdr:x>
      <cdr:y>0.82453</cdr:y>
    </cdr:from>
    <cdr:to>
      <cdr:x>0.18865</cdr:x>
      <cdr:y>0.94906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7211" y="4162452"/>
          <a:ext cx="1197970" cy="6286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nl-NL" sz="3600" b="1"/>
            <a:t>2006</a:t>
          </a:r>
        </a:p>
      </cdr:txBody>
    </cdr:sp>
  </cdr:relSizeAnchor>
  <cdr:relSizeAnchor xmlns:cdr="http://schemas.openxmlformats.org/drawingml/2006/chartDrawing">
    <cdr:from>
      <cdr:x>0.30671</cdr:x>
      <cdr:y>0.82265</cdr:y>
    </cdr:from>
    <cdr:to>
      <cdr:x>0.44491</cdr:x>
      <cdr:y>0.94718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2658452" y="4152927"/>
          <a:ext cx="1197883" cy="6286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NL" sz="3600" b="1"/>
            <a:t>2008</a:t>
          </a:r>
        </a:p>
      </cdr:txBody>
    </cdr:sp>
  </cdr:relSizeAnchor>
  <cdr:relSizeAnchor xmlns:cdr="http://schemas.openxmlformats.org/drawingml/2006/chartDrawing">
    <cdr:from>
      <cdr:x>0.32247</cdr:x>
      <cdr:y>0.06981</cdr:y>
    </cdr:from>
    <cdr:to>
      <cdr:x>0.63933</cdr:x>
      <cdr:y>0.12453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2733675" y="352425"/>
          <a:ext cx="268605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nl-NL" sz="1100"/>
            <a:t>totaal</a:t>
          </a:r>
          <a:r>
            <a:rPr lang="nl-NL" sz="1100" baseline="0"/>
            <a:t> aantal donaties per geslacht per jaar</a:t>
          </a:r>
          <a:endParaRPr lang="nl-NL" sz="1100"/>
        </a:p>
      </cdr:txBody>
    </cdr:sp>
  </cdr:relSizeAnchor>
  <cdr:relSizeAnchor xmlns:cdr="http://schemas.openxmlformats.org/drawingml/2006/chartDrawing">
    <cdr:from>
      <cdr:x>0.22135</cdr:x>
      <cdr:y>0.85472</cdr:y>
    </cdr:from>
    <cdr:to>
      <cdr:x>0.28876</cdr:x>
      <cdr:y>0.88868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1876425" y="4314825"/>
          <a:ext cx="57150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nl-NL"/>
        </a:p>
      </cdr:txBody>
    </cdr:sp>
  </cdr:relSizeAnchor>
  <cdr:relSizeAnchor xmlns:cdr="http://schemas.openxmlformats.org/drawingml/2006/chartDrawing">
    <cdr:from>
      <cdr:x>0.22135</cdr:x>
      <cdr:y>0.85472</cdr:y>
    </cdr:from>
    <cdr:to>
      <cdr:x>0.28876</cdr:x>
      <cdr:y>0.88868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1876425" y="4314825"/>
          <a:ext cx="57150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nl-NL"/>
        </a:p>
      </cdr:txBody>
    </cdr:sp>
  </cdr:relSizeAnchor>
  <cdr:relSizeAnchor xmlns:cdr="http://schemas.openxmlformats.org/drawingml/2006/chartDrawing">
    <cdr:from>
      <cdr:x>0.17982</cdr:x>
      <cdr:y>0.82641</cdr:y>
    </cdr:from>
    <cdr:to>
      <cdr:x>0.31803</cdr:x>
      <cdr:y>0.95094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1558642" y="4171908"/>
          <a:ext cx="1197970" cy="6286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3600" b="1"/>
            <a:t>2007</a:t>
          </a:r>
        </a:p>
      </cdr:txBody>
    </cdr:sp>
  </cdr:relSizeAnchor>
  <cdr:relSizeAnchor xmlns:cdr="http://schemas.openxmlformats.org/drawingml/2006/chartDrawing">
    <cdr:from>
      <cdr:x>0.0163</cdr:x>
      <cdr:y>0.00755</cdr:y>
    </cdr:from>
    <cdr:to>
      <cdr:x>0.14768</cdr:x>
      <cdr:y>0.17736</cdr:y>
    </cdr:to>
    <cdr:pic>
      <cdr:nvPicPr>
        <cdr:cNvPr id="20" name="Picture 19" descr="nb_kop_2007.gif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40513" y="38114"/>
          <a:ext cx="1132512" cy="85724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0.17795</cdr:x>
      <cdr:y>0.9434</cdr:y>
    </cdr:from>
    <cdr:to>
      <cdr:x>0.78233</cdr:x>
      <cdr:y>1</cdr:y>
    </cdr:to>
    <cdr:sp macro="" textlink="">
      <cdr:nvSpPr>
        <cdr:cNvPr id="21" name="TextBox 10"/>
        <cdr:cNvSpPr txBox="1"/>
      </cdr:nvSpPr>
      <cdr:spPr>
        <a:xfrm xmlns:a="http://schemas.openxmlformats.org/drawingml/2006/main">
          <a:off x="1552575" y="4905375"/>
          <a:ext cx="5273206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NL" sz="1100">
              <a:latin typeface="Calibri"/>
              <a:ea typeface="+mn-ea"/>
              <a:cs typeface="+mn-cs"/>
            </a:rPr>
            <a:t>Bron:</a:t>
          </a:r>
          <a:r>
            <a:rPr lang="nl-NL" sz="1100" baseline="0">
              <a:latin typeface="Calibri"/>
              <a:ea typeface="+mn-ea"/>
              <a:cs typeface="+mn-cs"/>
            </a:rPr>
            <a:t> Stichting GeefGratis . Cijfers gebaseerd op  75.000+ donaties t/m 2012</a:t>
          </a:r>
          <a:endParaRPr lang="nl-NL" sz="1100">
            <a:latin typeface="Calibri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0.4381</cdr:x>
      <cdr:y>0.82452</cdr:y>
    </cdr:from>
    <cdr:to>
      <cdr:x>0.5763</cdr:x>
      <cdr:y>0.94905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3797316" y="4162401"/>
          <a:ext cx="1197883" cy="6286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3600" b="1"/>
            <a:t>2009</a:t>
          </a:r>
        </a:p>
      </cdr:txBody>
    </cdr:sp>
  </cdr:relSizeAnchor>
  <cdr:relSizeAnchor xmlns:cdr="http://schemas.openxmlformats.org/drawingml/2006/chartDrawing">
    <cdr:from>
      <cdr:x>0.56852</cdr:x>
      <cdr:y>0.82516</cdr:y>
    </cdr:from>
    <cdr:to>
      <cdr:x>0.70672</cdr:x>
      <cdr:y>0.94969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4927762" y="4165598"/>
          <a:ext cx="1197883" cy="6286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3600" b="1"/>
            <a:t>2010</a:t>
          </a:r>
        </a:p>
      </cdr:txBody>
    </cdr:sp>
  </cdr:relSizeAnchor>
  <cdr:relSizeAnchor xmlns:cdr="http://schemas.openxmlformats.org/drawingml/2006/chartDrawing">
    <cdr:from>
      <cdr:x>0.69225</cdr:x>
      <cdr:y>0.82516</cdr:y>
    </cdr:from>
    <cdr:to>
      <cdr:x>0.83045</cdr:x>
      <cdr:y>0.94969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000249" y="4165598"/>
          <a:ext cx="1197883" cy="6286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3600" b="1"/>
            <a:t>2011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0.05755</cdr:x>
      <cdr:y>0.81853</cdr:y>
    </cdr:from>
    <cdr:to>
      <cdr:x>0.20902</cdr:x>
      <cdr:y>0.94329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457154" y="4124348"/>
          <a:ext cx="1203255" cy="6286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NL" sz="3600" b="1"/>
            <a:t>2006</a:t>
          </a:r>
        </a:p>
      </cdr:txBody>
    </cdr:sp>
  </cdr:relSizeAnchor>
  <cdr:relSizeAnchor xmlns:cdr="http://schemas.openxmlformats.org/drawingml/2006/chartDrawing">
    <cdr:from>
      <cdr:x>0.18825</cdr:x>
      <cdr:y>0.81664</cdr:y>
    </cdr:from>
    <cdr:to>
      <cdr:x>0.33972</cdr:x>
      <cdr:y>0.9414</cdr:y>
    </cdr:to>
    <cdr:sp macro="" textlink="">
      <cdr:nvSpPr>
        <cdr:cNvPr id="3" name="TextBox 3"/>
        <cdr:cNvSpPr txBox="1"/>
      </cdr:nvSpPr>
      <cdr:spPr>
        <a:xfrm xmlns:a="http://schemas.openxmlformats.org/drawingml/2006/main">
          <a:off x="1495405" y="4114821"/>
          <a:ext cx="1203255" cy="6286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3600" b="1"/>
            <a:t>2007</a:t>
          </a:r>
        </a:p>
      </cdr:txBody>
    </cdr:sp>
  </cdr:relSizeAnchor>
  <cdr:relSizeAnchor xmlns:cdr="http://schemas.openxmlformats.org/drawingml/2006/chartDrawing">
    <cdr:from>
      <cdr:x>0.31536</cdr:x>
      <cdr:y>0.81664</cdr:y>
    </cdr:from>
    <cdr:to>
      <cdr:x>0.46682</cdr:x>
      <cdr:y>0.9414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505152" y="4114823"/>
          <a:ext cx="1203175" cy="6286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NL" sz="3600" b="1"/>
            <a:t>2008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0.00307</cdr:x>
      <cdr:y>0.00484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0.00307</cdr:x>
      <cdr:y>0.00484</cdr:y>
    </cdr:to>
    <cdr:pic>
      <cdr:nvPicPr>
        <cdr:cNvPr id="6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0.09233</cdr:x>
      <cdr:y>0.07372</cdr:y>
    </cdr:from>
    <cdr:to>
      <cdr:x>0.78537</cdr:x>
      <cdr:y>0.14556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733426" y="371451"/>
          <a:ext cx="5505466" cy="361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nl-NL" sz="1100"/>
            <a:t>Onderstaande verhouding laat zien dat vrouwen</a:t>
          </a:r>
          <a:r>
            <a:rPr lang="nl-NL" sz="1100" baseline="0"/>
            <a:t> in aantallen meer (vaker) geven dan mannen</a:t>
          </a:r>
          <a:endParaRPr lang="nl-NL" sz="1100"/>
        </a:p>
      </cdr:txBody>
    </cdr:sp>
  </cdr:relSizeAnchor>
  <cdr:relSizeAnchor xmlns:cdr="http://schemas.openxmlformats.org/drawingml/2006/chartDrawing">
    <cdr:from>
      <cdr:x>0.82614</cdr:x>
      <cdr:y>0.00756</cdr:y>
    </cdr:from>
    <cdr:to>
      <cdr:x>0.96992</cdr:x>
      <cdr:y>0.18336</cdr:y>
    </cdr:to>
    <cdr:pic>
      <cdr:nvPicPr>
        <cdr:cNvPr id="8" name="Picture 7" descr="nb_kop_2007.gif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6562725" y="38100"/>
          <a:ext cx="1142201" cy="88582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0.14149</cdr:x>
      <cdr:y>0.94329</cdr:y>
    </cdr:from>
    <cdr:to>
      <cdr:x>0.8053</cdr:x>
      <cdr:y>1</cdr:y>
    </cdr:to>
    <cdr:sp macro="" textlink="">
      <cdr:nvSpPr>
        <cdr:cNvPr id="9" name="TextBox 10"/>
        <cdr:cNvSpPr txBox="1"/>
      </cdr:nvSpPr>
      <cdr:spPr>
        <a:xfrm xmlns:a="http://schemas.openxmlformats.org/drawingml/2006/main">
          <a:off x="1123950" y="4829175"/>
          <a:ext cx="5273206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NL" sz="1100">
              <a:latin typeface="Calibri"/>
              <a:ea typeface="+mn-ea"/>
              <a:cs typeface="+mn-cs"/>
            </a:rPr>
            <a:t>Bron:</a:t>
          </a:r>
          <a:r>
            <a:rPr lang="nl-NL" sz="1100" baseline="0">
              <a:latin typeface="Calibri"/>
              <a:ea typeface="+mn-ea"/>
              <a:cs typeface="+mn-cs"/>
            </a:rPr>
            <a:t> Stichting GeefGratis . Cijfers gebaseerd op  75.000+ donaties t/m 2012</a:t>
          </a:r>
          <a:endParaRPr lang="nl-NL" sz="1100">
            <a:latin typeface="Calibri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0.43405</cdr:x>
      <cdr:y>0.81664</cdr:y>
    </cdr:from>
    <cdr:to>
      <cdr:x>0.58551</cdr:x>
      <cdr:y>0.9414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3448016" y="4114823"/>
          <a:ext cx="1203176" cy="6286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3600" b="1"/>
            <a:t>2009</a:t>
          </a:r>
        </a:p>
      </cdr:txBody>
    </cdr:sp>
  </cdr:relSizeAnchor>
  <cdr:relSizeAnchor xmlns:cdr="http://schemas.openxmlformats.org/drawingml/2006/chartDrawing">
    <cdr:from>
      <cdr:x>0.55436</cdr:x>
      <cdr:y>0.81727</cdr:y>
    </cdr:from>
    <cdr:to>
      <cdr:x>0.70582</cdr:x>
      <cdr:y>0.94203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403727" y="4117997"/>
          <a:ext cx="1203175" cy="6286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3600" b="1"/>
            <a:t>2010</a:t>
          </a:r>
        </a:p>
      </cdr:txBody>
    </cdr:sp>
  </cdr:relSizeAnchor>
  <cdr:relSizeAnchor xmlns:cdr="http://schemas.openxmlformats.org/drawingml/2006/chartDrawing">
    <cdr:from>
      <cdr:x>0.67786</cdr:x>
      <cdr:y>0.81538</cdr:y>
    </cdr:from>
    <cdr:to>
      <cdr:x>0.82932</cdr:x>
      <cdr:y>0.94014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5384827" y="4108472"/>
          <a:ext cx="1203176" cy="6286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3600" b="1"/>
            <a:t>2011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0.22135</cdr:x>
      <cdr:y>0.85472</cdr:y>
    </cdr:from>
    <cdr:to>
      <cdr:x>0.28876</cdr:x>
      <cdr:y>0.88868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76425" y="4314825"/>
          <a:ext cx="57150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nl-NL"/>
        </a:p>
      </cdr:txBody>
    </cdr:sp>
  </cdr:relSizeAnchor>
  <cdr:relSizeAnchor xmlns:cdr="http://schemas.openxmlformats.org/drawingml/2006/chartDrawing">
    <cdr:from>
      <cdr:x>0.07136</cdr:x>
      <cdr:y>0.82265</cdr:y>
    </cdr:from>
    <cdr:to>
      <cdr:x>0.20956</cdr:x>
      <cdr:y>0.94718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618548" y="4152927"/>
          <a:ext cx="1197883" cy="6286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NL" sz="3600" b="1"/>
            <a:t>2008</a:t>
          </a:r>
        </a:p>
      </cdr:txBody>
    </cdr:sp>
  </cdr:relSizeAnchor>
  <cdr:relSizeAnchor xmlns:cdr="http://schemas.openxmlformats.org/drawingml/2006/chartDrawing">
    <cdr:from>
      <cdr:x>0.32247</cdr:x>
      <cdr:y>0.06981</cdr:y>
    </cdr:from>
    <cdr:to>
      <cdr:x>0.63933</cdr:x>
      <cdr:y>0.12453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2733675" y="352425"/>
          <a:ext cx="268605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nl-NL" sz="1100"/>
            <a:t>totaal</a:t>
          </a:r>
          <a:r>
            <a:rPr lang="nl-NL" sz="1100" baseline="0"/>
            <a:t> aantal donaties per geslacht per jaar</a:t>
          </a:r>
          <a:endParaRPr lang="nl-NL" sz="1100"/>
        </a:p>
      </cdr:txBody>
    </cdr:sp>
  </cdr:relSizeAnchor>
  <cdr:relSizeAnchor xmlns:cdr="http://schemas.openxmlformats.org/drawingml/2006/chartDrawing">
    <cdr:from>
      <cdr:x>0.22135</cdr:x>
      <cdr:y>0.85472</cdr:y>
    </cdr:from>
    <cdr:to>
      <cdr:x>0.28876</cdr:x>
      <cdr:y>0.88868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1876425" y="4314825"/>
          <a:ext cx="57150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nl-NL"/>
        </a:p>
      </cdr:txBody>
    </cdr:sp>
  </cdr:relSizeAnchor>
  <cdr:relSizeAnchor xmlns:cdr="http://schemas.openxmlformats.org/drawingml/2006/chartDrawing">
    <cdr:from>
      <cdr:x>0.22135</cdr:x>
      <cdr:y>0.85472</cdr:y>
    </cdr:from>
    <cdr:to>
      <cdr:x>0.28876</cdr:x>
      <cdr:y>0.88868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1876425" y="4314825"/>
          <a:ext cx="57150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nl-NL"/>
        </a:p>
      </cdr:txBody>
    </cdr:sp>
  </cdr:relSizeAnchor>
  <cdr:relSizeAnchor xmlns:cdr="http://schemas.openxmlformats.org/drawingml/2006/chartDrawing">
    <cdr:from>
      <cdr:x>0.84061</cdr:x>
      <cdr:y>0.00755</cdr:y>
    </cdr:from>
    <cdr:to>
      <cdr:x>0.97199</cdr:x>
      <cdr:y>0.17736</cdr:y>
    </cdr:to>
    <cdr:pic>
      <cdr:nvPicPr>
        <cdr:cNvPr id="20" name="Picture 19" descr="nb_kop_2007.gif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334250" y="38100"/>
          <a:ext cx="1146234" cy="8572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0.17795</cdr:x>
      <cdr:y>0.9434</cdr:y>
    </cdr:from>
    <cdr:to>
      <cdr:x>0.78233</cdr:x>
      <cdr:y>1</cdr:y>
    </cdr:to>
    <cdr:sp macro="" textlink="">
      <cdr:nvSpPr>
        <cdr:cNvPr id="21" name="TextBox 10"/>
        <cdr:cNvSpPr txBox="1"/>
      </cdr:nvSpPr>
      <cdr:spPr>
        <a:xfrm xmlns:a="http://schemas.openxmlformats.org/drawingml/2006/main">
          <a:off x="1552575" y="4905375"/>
          <a:ext cx="5273206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NL" sz="1100">
              <a:latin typeface="Calibri"/>
              <a:ea typeface="+mn-ea"/>
              <a:cs typeface="+mn-cs"/>
            </a:rPr>
            <a:t>Bron:</a:t>
          </a:r>
          <a:r>
            <a:rPr lang="nl-NL" sz="1100" baseline="0">
              <a:latin typeface="Calibri"/>
              <a:ea typeface="+mn-ea"/>
              <a:cs typeface="+mn-cs"/>
            </a:rPr>
            <a:t> Stichting GeefGratis . Cijfers gebaseerd op  75.000+ donaties t/m 2012</a:t>
          </a:r>
          <a:endParaRPr lang="nl-NL" sz="1100">
            <a:latin typeface="Calibri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0.24825</cdr:x>
      <cdr:y>0.82642</cdr:y>
    </cdr:from>
    <cdr:to>
      <cdr:x>0.38645</cdr:x>
      <cdr:y>0.95095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2151811" y="4171977"/>
          <a:ext cx="1197883" cy="6286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3600" b="1"/>
            <a:t>2009</a:t>
          </a:r>
        </a:p>
      </cdr:txBody>
    </cdr:sp>
  </cdr:relSizeAnchor>
  <cdr:relSizeAnchor xmlns:cdr="http://schemas.openxmlformats.org/drawingml/2006/chartDrawing">
    <cdr:from>
      <cdr:x>0.42205</cdr:x>
      <cdr:y>0.82516</cdr:y>
    </cdr:from>
    <cdr:to>
      <cdr:x>0.56025</cdr:x>
      <cdr:y>0.94969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3658232" y="4165598"/>
          <a:ext cx="1197884" cy="6286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3600" b="1"/>
            <a:t>2010</a:t>
          </a:r>
        </a:p>
      </cdr:txBody>
    </cdr:sp>
  </cdr:relSizeAnchor>
  <cdr:relSizeAnchor xmlns:cdr="http://schemas.openxmlformats.org/drawingml/2006/chartDrawing">
    <cdr:from>
      <cdr:x>0.60174</cdr:x>
      <cdr:y>0.82139</cdr:y>
    </cdr:from>
    <cdr:to>
      <cdr:x>0.73994</cdr:x>
      <cdr:y>0.94592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5215718" y="4146566"/>
          <a:ext cx="1197883" cy="6286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3600" b="1"/>
            <a:t>2011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0.08514</cdr:x>
      <cdr:y>0.81664</cdr:y>
    </cdr:from>
    <cdr:to>
      <cdr:x>0.2366</cdr:x>
      <cdr:y>0.9414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76333" y="4114823"/>
          <a:ext cx="1203175" cy="6286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NL" sz="3600" b="1"/>
            <a:t>2008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0.00307</cdr:x>
      <cdr:y>0.00484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0.00307</cdr:x>
      <cdr:y>0.00484</cdr:y>
    </cdr:to>
    <cdr:pic>
      <cdr:nvPicPr>
        <cdr:cNvPr id="6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0.03717</cdr:x>
      <cdr:y>0.07372</cdr:y>
    </cdr:from>
    <cdr:to>
      <cdr:x>0.81415</cdr:x>
      <cdr:y>0.14556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295275" y="371453"/>
          <a:ext cx="6172200" cy="361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nl-NL" sz="1100"/>
            <a:t>Onderstaande verhouding laat zien dat mannen in absolute</a:t>
          </a:r>
          <a:r>
            <a:rPr lang="nl-NL" sz="1100" baseline="0"/>
            <a:t> donatie bedragen</a:t>
          </a:r>
          <a:r>
            <a:rPr lang="nl-NL" sz="1100"/>
            <a:t>meer geven dan vrouwen</a:t>
          </a:r>
        </a:p>
      </cdr:txBody>
    </cdr:sp>
  </cdr:relSizeAnchor>
  <cdr:relSizeAnchor xmlns:cdr="http://schemas.openxmlformats.org/drawingml/2006/chartDrawing">
    <cdr:from>
      <cdr:x>0.83573</cdr:x>
      <cdr:y>0.00756</cdr:y>
    </cdr:from>
    <cdr:to>
      <cdr:x>0.97842</cdr:x>
      <cdr:y>0.1758</cdr:y>
    </cdr:to>
    <cdr:pic>
      <cdr:nvPicPr>
        <cdr:cNvPr id="8" name="Picture 7" descr="nb_kop_2007.gif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6638925" y="38100"/>
          <a:ext cx="1133498" cy="84772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0.14029</cdr:x>
      <cdr:y>0.94329</cdr:y>
    </cdr:from>
    <cdr:to>
      <cdr:x>0.8041</cdr:x>
      <cdr:y>1</cdr:y>
    </cdr:to>
    <cdr:sp macro="" textlink="">
      <cdr:nvSpPr>
        <cdr:cNvPr id="9" name="TextBox 10"/>
        <cdr:cNvSpPr txBox="1"/>
      </cdr:nvSpPr>
      <cdr:spPr>
        <a:xfrm xmlns:a="http://schemas.openxmlformats.org/drawingml/2006/main">
          <a:off x="1114425" y="4876800"/>
          <a:ext cx="5273206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NL" sz="1100">
              <a:latin typeface="Calibri"/>
              <a:ea typeface="+mn-ea"/>
              <a:cs typeface="+mn-cs"/>
            </a:rPr>
            <a:t>Bron:</a:t>
          </a:r>
          <a:r>
            <a:rPr lang="nl-NL" sz="1100" baseline="0">
              <a:latin typeface="Calibri"/>
              <a:ea typeface="+mn-ea"/>
              <a:cs typeface="+mn-cs"/>
            </a:rPr>
            <a:t> Stichting GeefGratis . Cijfers gebaseerd op  75.000+ donaties t/m 2012</a:t>
          </a:r>
        </a:p>
      </cdr:txBody>
    </cdr:sp>
  </cdr:relSizeAnchor>
  <cdr:relSizeAnchor xmlns:cdr="http://schemas.openxmlformats.org/drawingml/2006/chartDrawing">
    <cdr:from>
      <cdr:x>0.24939</cdr:x>
      <cdr:y>0.81475</cdr:y>
    </cdr:from>
    <cdr:to>
      <cdr:x>0.40085</cdr:x>
      <cdr:y>0.93951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1981101" y="4105298"/>
          <a:ext cx="1203175" cy="6286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3600" b="1"/>
            <a:t>2009</a:t>
          </a:r>
        </a:p>
      </cdr:txBody>
    </cdr:sp>
  </cdr:relSizeAnchor>
  <cdr:relSizeAnchor xmlns:cdr="http://schemas.openxmlformats.org/drawingml/2006/chartDrawing">
    <cdr:from>
      <cdr:x>0.42126</cdr:x>
      <cdr:y>0.81538</cdr:y>
    </cdr:from>
    <cdr:to>
      <cdr:x>0.57272</cdr:x>
      <cdr:y>0.94014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3346408" y="4108470"/>
          <a:ext cx="1203175" cy="6286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3600" b="1"/>
            <a:t>2010</a:t>
          </a:r>
        </a:p>
      </cdr:txBody>
    </cdr:sp>
  </cdr:relSizeAnchor>
  <cdr:relSizeAnchor xmlns:cdr="http://schemas.openxmlformats.org/drawingml/2006/chartDrawing">
    <cdr:from>
      <cdr:x>0.58793</cdr:x>
      <cdr:y>0.81538</cdr:y>
    </cdr:from>
    <cdr:to>
      <cdr:x>0.73939</cdr:x>
      <cdr:y>0.94014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670438" y="4108470"/>
          <a:ext cx="1203175" cy="6286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3600" b="1"/>
            <a:t>2011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0.8384</cdr:x>
      <cdr:y>0.00377</cdr:y>
    </cdr:from>
    <cdr:to>
      <cdr:x>0.96978</cdr:x>
      <cdr:y>0.16038</cdr:y>
    </cdr:to>
    <cdr:pic>
      <cdr:nvPicPr>
        <cdr:cNvPr id="20" name="Picture 19" descr="nb_kop_2007.gif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211100" y="19049"/>
          <a:ext cx="1130009" cy="79056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0.22135</cdr:x>
      <cdr:y>0.85472</cdr:y>
    </cdr:from>
    <cdr:to>
      <cdr:x>0.28876</cdr:x>
      <cdr:y>0.88868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76425" y="4314825"/>
          <a:ext cx="57150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nl-NL"/>
        </a:p>
      </cdr:txBody>
    </cdr:sp>
  </cdr:relSizeAnchor>
  <cdr:relSizeAnchor xmlns:cdr="http://schemas.openxmlformats.org/drawingml/2006/chartDrawing">
    <cdr:from>
      <cdr:x>0.06778</cdr:x>
      <cdr:y>0.82264</cdr:y>
    </cdr:from>
    <cdr:to>
      <cdr:x>0.20598</cdr:x>
      <cdr:y>0.94717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587459" y="4152876"/>
          <a:ext cx="1197883" cy="6286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NL" sz="3600" b="1"/>
            <a:t>2008</a:t>
          </a:r>
        </a:p>
      </cdr:txBody>
    </cdr:sp>
  </cdr:relSizeAnchor>
  <cdr:relSizeAnchor xmlns:cdr="http://schemas.openxmlformats.org/drawingml/2006/chartDrawing">
    <cdr:from>
      <cdr:x>0.32247</cdr:x>
      <cdr:y>0.06981</cdr:y>
    </cdr:from>
    <cdr:to>
      <cdr:x>0.63933</cdr:x>
      <cdr:y>0.12453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2733675" y="352425"/>
          <a:ext cx="268605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nl-NL" sz="1100"/>
            <a:t>totaal</a:t>
          </a:r>
          <a:r>
            <a:rPr lang="nl-NL" sz="1100" baseline="0"/>
            <a:t> aantal donaties per geslacht per jaar</a:t>
          </a:r>
          <a:endParaRPr lang="nl-NL" sz="1100"/>
        </a:p>
      </cdr:txBody>
    </cdr:sp>
  </cdr:relSizeAnchor>
  <cdr:relSizeAnchor xmlns:cdr="http://schemas.openxmlformats.org/drawingml/2006/chartDrawing">
    <cdr:from>
      <cdr:x>0.22135</cdr:x>
      <cdr:y>0.85472</cdr:y>
    </cdr:from>
    <cdr:to>
      <cdr:x>0.28876</cdr:x>
      <cdr:y>0.88868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1876425" y="4314825"/>
          <a:ext cx="57150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nl-NL"/>
        </a:p>
      </cdr:txBody>
    </cdr:sp>
  </cdr:relSizeAnchor>
  <cdr:relSizeAnchor xmlns:cdr="http://schemas.openxmlformats.org/drawingml/2006/chartDrawing">
    <cdr:from>
      <cdr:x>0.22135</cdr:x>
      <cdr:y>0.85472</cdr:y>
    </cdr:from>
    <cdr:to>
      <cdr:x>0.28876</cdr:x>
      <cdr:y>0.88868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1876425" y="4314825"/>
          <a:ext cx="57150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nl-NL"/>
        </a:p>
      </cdr:txBody>
    </cdr:sp>
  </cdr:relSizeAnchor>
  <cdr:relSizeAnchor xmlns:cdr="http://schemas.openxmlformats.org/drawingml/2006/chartDrawing">
    <cdr:from>
      <cdr:x>0.17795</cdr:x>
      <cdr:y>0.9434</cdr:y>
    </cdr:from>
    <cdr:to>
      <cdr:x>0.78233</cdr:x>
      <cdr:y>1</cdr:y>
    </cdr:to>
    <cdr:sp macro="" textlink="">
      <cdr:nvSpPr>
        <cdr:cNvPr id="21" name="TextBox 10"/>
        <cdr:cNvSpPr txBox="1"/>
      </cdr:nvSpPr>
      <cdr:spPr>
        <a:xfrm xmlns:a="http://schemas.openxmlformats.org/drawingml/2006/main">
          <a:off x="1552575" y="4905375"/>
          <a:ext cx="5273206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NL" sz="1100">
              <a:latin typeface="Calibri"/>
              <a:ea typeface="+mn-ea"/>
              <a:cs typeface="+mn-cs"/>
            </a:rPr>
            <a:t>Bron:</a:t>
          </a:r>
          <a:r>
            <a:rPr lang="nl-NL" sz="1100" baseline="0">
              <a:latin typeface="Calibri"/>
              <a:ea typeface="+mn-ea"/>
              <a:cs typeface="+mn-cs"/>
            </a:rPr>
            <a:t> Stichting GeefGratis . Cijfers gebaseerd op  75.000+ donaties t/m 2012</a:t>
          </a:r>
          <a:endParaRPr lang="nl-NL" sz="1100">
            <a:latin typeface="Calibri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0.2476</cdr:x>
      <cdr:y>0.82264</cdr:y>
    </cdr:from>
    <cdr:to>
      <cdr:x>0.3858</cdr:x>
      <cdr:y>0.94717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2146177" y="4152910"/>
          <a:ext cx="1197883" cy="6286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3600" b="1"/>
            <a:t>2009</a:t>
          </a:r>
        </a:p>
      </cdr:txBody>
    </cdr:sp>
  </cdr:relSizeAnchor>
  <cdr:relSizeAnchor xmlns:cdr="http://schemas.openxmlformats.org/drawingml/2006/chartDrawing">
    <cdr:from>
      <cdr:x>0.42314</cdr:x>
      <cdr:y>0.82328</cdr:y>
    </cdr:from>
    <cdr:to>
      <cdr:x>0.56134</cdr:x>
      <cdr:y>0.94781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3667652" y="4156107"/>
          <a:ext cx="1197883" cy="6286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3600" b="1"/>
            <a:t>2010</a:t>
          </a:r>
        </a:p>
      </cdr:txBody>
    </cdr:sp>
  </cdr:relSizeAnchor>
  <cdr:relSizeAnchor xmlns:cdr="http://schemas.openxmlformats.org/drawingml/2006/chartDrawing">
    <cdr:from>
      <cdr:x>0.60173</cdr:x>
      <cdr:y>0.82138</cdr:y>
    </cdr:from>
    <cdr:to>
      <cdr:x>0.73993</cdr:x>
      <cdr:y>0.94591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5215621" y="4146532"/>
          <a:ext cx="1197883" cy="6286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3600" b="1"/>
            <a:t>2011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0.08873</cdr:x>
      <cdr:y>0.82042</cdr:y>
    </cdr:from>
    <cdr:to>
      <cdr:x>0.24019</cdr:x>
      <cdr:y>0.94518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04844" y="4133873"/>
          <a:ext cx="1203175" cy="6286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NL" sz="3600" b="1"/>
            <a:t>2008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0.00307</cdr:x>
      <cdr:y>0.00484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0.00307</cdr:x>
      <cdr:y>0.00484</cdr:y>
    </cdr:to>
    <cdr:pic>
      <cdr:nvPicPr>
        <cdr:cNvPr id="6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0.11631</cdr:x>
      <cdr:y>0.0775</cdr:y>
    </cdr:from>
    <cdr:to>
      <cdr:x>0.76499</cdr:x>
      <cdr:y>0.14934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923932" y="390501"/>
          <a:ext cx="5153016" cy="361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nl-NL" sz="1100"/>
            <a:t>Onderstaande verhouding laat zien dat vrouwen</a:t>
          </a:r>
          <a:r>
            <a:rPr lang="nl-NL" sz="1100" baseline="0"/>
            <a:t> in aantallen meer geven dan mannen</a:t>
          </a:r>
          <a:endParaRPr lang="nl-NL" sz="1100"/>
        </a:p>
      </cdr:txBody>
    </cdr:sp>
  </cdr:relSizeAnchor>
  <cdr:relSizeAnchor xmlns:cdr="http://schemas.openxmlformats.org/drawingml/2006/chartDrawing">
    <cdr:from>
      <cdr:x>0.82614</cdr:x>
      <cdr:y>0.00756</cdr:y>
    </cdr:from>
    <cdr:to>
      <cdr:x>0.96992</cdr:x>
      <cdr:y>0.18336</cdr:y>
    </cdr:to>
    <cdr:pic>
      <cdr:nvPicPr>
        <cdr:cNvPr id="8" name="Picture 7" descr="nb_kop_2007.gif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6562725" y="38100"/>
          <a:ext cx="1142201" cy="88582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0.14149</cdr:x>
      <cdr:y>0.94329</cdr:y>
    </cdr:from>
    <cdr:to>
      <cdr:x>0.8053</cdr:x>
      <cdr:y>1</cdr:y>
    </cdr:to>
    <cdr:sp macro="" textlink="">
      <cdr:nvSpPr>
        <cdr:cNvPr id="9" name="TextBox 10"/>
        <cdr:cNvSpPr txBox="1"/>
      </cdr:nvSpPr>
      <cdr:spPr>
        <a:xfrm xmlns:a="http://schemas.openxmlformats.org/drawingml/2006/main">
          <a:off x="1123950" y="4829175"/>
          <a:ext cx="5273206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NL" sz="1100">
              <a:latin typeface="Calibri"/>
              <a:ea typeface="+mn-ea"/>
              <a:cs typeface="+mn-cs"/>
            </a:rPr>
            <a:t>Bron:</a:t>
          </a:r>
          <a:r>
            <a:rPr lang="nl-NL" sz="1100" baseline="0">
              <a:latin typeface="Calibri"/>
              <a:ea typeface="+mn-ea"/>
              <a:cs typeface="+mn-cs"/>
            </a:rPr>
            <a:t> Stichting GeefGratis . Cijfers gebaseerd op  75.000+ donaties t/m 2012</a:t>
          </a:r>
          <a:endParaRPr lang="nl-NL" sz="1100">
            <a:latin typeface="Calibri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0.25059</cdr:x>
      <cdr:y>0.81664</cdr:y>
    </cdr:from>
    <cdr:to>
      <cdr:x>0.40205</cdr:x>
      <cdr:y>0.9414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1990671" y="4114823"/>
          <a:ext cx="1203176" cy="6286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3600" b="1"/>
            <a:t>2009</a:t>
          </a:r>
        </a:p>
      </cdr:txBody>
    </cdr:sp>
  </cdr:relSizeAnchor>
  <cdr:relSizeAnchor xmlns:cdr="http://schemas.openxmlformats.org/drawingml/2006/chartDrawing">
    <cdr:from>
      <cdr:x>0.41886</cdr:x>
      <cdr:y>0.81727</cdr:y>
    </cdr:from>
    <cdr:to>
      <cdr:x>0.57032</cdr:x>
      <cdr:y>0.94203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3327366" y="4117997"/>
          <a:ext cx="1203175" cy="6286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3600" b="1"/>
            <a:t>2010</a:t>
          </a:r>
        </a:p>
      </cdr:txBody>
    </cdr:sp>
  </cdr:relSizeAnchor>
  <cdr:relSizeAnchor xmlns:cdr="http://schemas.openxmlformats.org/drawingml/2006/chartDrawing">
    <cdr:from>
      <cdr:x>0.59392</cdr:x>
      <cdr:y>0.81727</cdr:y>
    </cdr:from>
    <cdr:to>
      <cdr:x>0.74538</cdr:x>
      <cdr:y>0.94203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718032" y="4117995"/>
          <a:ext cx="1203176" cy="6286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3600" b="1"/>
            <a:t>2011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tabSelected="1" workbookViewId="0"/>
  </sheetViews>
  <sheetFormatPr defaultRowHeight="15" x14ac:dyDescent="0.25"/>
  <cols>
    <col min="1" max="1" width="28.140625" bestFit="1" customWidth="1"/>
    <col min="2" max="4" width="7.85546875" style="1" bestFit="1" customWidth="1"/>
    <col min="5" max="5" width="7.85546875" bestFit="1" customWidth="1"/>
    <col min="8" max="8" width="10.140625" customWidth="1"/>
  </cols>
  <sheetData>
    <row r="1" spans="1:8" ht="31.5" x14ac:dyDescent="0.5">
      <c r="A1" s="10" t="s">
        <v>10</v>
      </c>
    </row>
    <row r="3" spans="1:8" x14ac:dyDescent="0.25">
      <c r="A3" s="3" t="s">
        <v>5</v>
      </c>
      <c r="B3" s="4">
        <v>2006</v>
      </c>
      <c r="C3" s="4">
        <v>2007</v>
      </c>
      <c r="D3" s="4">
        <v>2008</v>
      </c>
      <c r="E3" s="4">
        <v>2009</v>
      </c>
      <c r="F3" s="4">
        <v>2010</v>
      </c>
      <c r="G3" s="4">
        <v>2011</v>
      </c>
      <c r="H3" s="4">
        <v>2012</v>
      </c>
    </row>
    <row r="4" spans="1:8" x14ac:dyDescent="0.25">
      <c r="A4" s="5" t="s">
        <v>0</v>
      </c>
      <c r="B4" s="6">
        <v>79.342288904396</v>
      </c>
      <c r="C4" s="7">
        <v>81.298331015298999</v>
      </c>
      <c r="D4" s="7">
        <v>92.026482440989994</v>
      </c>
      <c r="E4" s="1">
        <v>85.472472710014003</v>
      </c>
      <c r="F4" s="1">
        <f>485144.86/7128</f>
        <v>68.061849046015709</v>
      </c>
      <c r="G4" s="1">
        <f>540024.4/7134</f>
        <v>75.697280627978699</v>
      </c>
      <c r="H4" s="1">
        <f>585153.08/8338</f>
        <v>70.179069321180137</v>
      </c>
    </row>
    <row r="5" spans="1:8" x14ac:dyDescent="0.25">
      <c r="A5" s="5" t="s">
        <v>1</v>
      </c>
      <c r="B5" s="6">
        <v>49.409368635438</v>
      </c>
      <c r="C5" s="7">
        <v>53.360120098905</v>
      </c>
      <c r="D5" s="7">
        <v>57.452641377705</v>
      </c>
      <c r="E5" s="1">
        <v>60.868153364632001</v>
      </c>
      <c r="F5" s="1">
        <f>454110.9/8640</f>
        <v>52.559131944444445</v>
      </c>
      <c r="G5" s="1">
        <f>509916.2/9670</f>
        <v>52.731768355739405</v>
      </c>
      <c r="H5" s="1">
        <f>508762.07/10637</f>
        <v>47.829469775312589</v>
      </c>
    </row>
    <row r="6" spans="1:8" x14ac:dyDescent="0.25">
      <c r="A6" s="5" t="s">
        <v>8</v>
      </c>
      <c r="B6" s="6">
        <f t="shared" ref="B6:G6" si="0">(B4+B5)/2</f>
        <v>64.375828769917007</v>
      </c>
      <c r="C6" s="6">
        <f t="shared" si="0"/>
        <v>67.329225557102006</v>
      </c>
      <c r="D6" s="6">
        <f t="shared" si="0"/>
        <v>74.739561909347501</v>
      </c>
      <c r="E6" s="6">
        <f t="shared" si="0"/>
        <v>73.170313037322998</v>
      </c>
      <c r="F6" s="6">
        <f t="shared" si="0"/>
        <v>60.310490495230077</v>
      </c>
      <c r="G6" s="6">
        <f t="shared" si="0"/>
        <v>64.214524491859052</v>
      </c>
      <c r="H6" s="6">
        <f>(H4+H5)/2</f>
        <v>59.004269548246363</v>
      </c>
    </row>
    <row r="7" spans="1:8" x14ac:dyDescent="0.25">
      <c r="A7" s="5" t="s">
        <v>2</v>
      </c>
      <c r="B7" s="8">
        <f t="shared" ref="B7:G7" si="1">SUM(B4/B5)</f>
        <v>1.605814668262916</v>
      </c>
      <c r="C7" s="8">
        <f t="shared" si="1"/>
        <v>1.5235784864166249</v>
      </c>
      <c r="D7" s="8">
        <f t="shared" si="1"/>
        <v>1.6017798352557848</v>
      </c>
      <c r="E7" s="8">
        <f t="shared" si="1"/>
        <v>1.4042231936623621</v>
      </c>
      <c r="F7" s="8">
        <f t="shared" si="1"/>
        <v>1.2949576320620706</v>
      </c>
      <c r="G7" s="8">
        <f t="shared" si="1"/>
        <v>1.4355156860530298</v>
      </c>
      <c r="H7" s="8">
        <f>SUM(H4/H5)</f>
        <v>1.4672767574229602</v>
      </c>
    </row>
    <row r="8" spans="1:8" x14ac:dyDescent="0.25">
      <c r="B8" s="2"/>
      <c r="C8" s="2"/>
      <c r="D8" s="2"/>
    </row>
    <row r="9" spans="1:8" x14ac:dyDescent="0.25">
      <c r="B9" s="2"/>
      <c r="C9" s="2"/>
      <c r="D9" s="2"/>
    </row>
    <row r="10" spans="1:8" x14ac:dyDescent="0.25">
      <c r="B10" s="2"/>
      <c r="C10" s="2"/>
      <c r="D10" s="2"/>
    </row>
    <row r="11" spans="1:8" x14ac:dyDescent="0.25">
      <c r="B11" s="2"/>
      <c r="C11" s="2"/>
      <c r="D11" s="2"/>
    </row>
    <row r="12" spans="1:8" x14ac:dyDescent="0.25">
      <c r="B12" s="2"/>
      <c r="C12" s="2"/>
      <c r="D12" s="2"/>
    </row>
    <row r="13" spans="1:8" x14ac:dyDescent="0.25">
      <c r="B13" s="2"/>
      <c r="C13" s="2"/>
      <c r="D13" s="2"/>
    </row>
    <row r="14" spans="1:8" x14ac:dyDescent="0.25">
      <c r="B14" s="2"/>
      <c r="C14" s="2"/>
      <c r="D14" s="2"/>
    </row>
    <row r="37" spans="1:9" ht="31.5" x14ac:dyDescent="0.5">
      <c r="A37" s="10" t="s">
        <v>11</v>
      </c>
    </row>
    <row r="39" spans="1:9" x14ac:dyDescent="0.25">
      <c r="A39" s="3" t="s">
        <v>6</v>
      </c>
      <c r="B39" s="4">
        <v>2006</v>
      </c>
      <c r="C39" s="4">
        <v>2007</v>
      </c>
      <c r="D39" s="4">
        <v>2008</v>
      </c>
      <c r="E39" s="4">
        <v>2009</v>
      </c>
      <c r="F39" s="4">
        <v>2010</v>
      </c>
      <c r="G39" s="4">
        <v>2011</v>
      </c>
      <c r="H39" s="4">
        <v>2012</v>
      </c>
      <c r="I39" s="9" t="s">
        <v>7</v>
      </c>
    </row>
    <row r="40" spans="1:9" x14ac:dyDescent="0.25">
      <c r="A40" s="5" t="s">
        <v>3</v>
      </c>
      <c r="B40" s="5">
        <v>1433</v>
      </c>
      <c r="C40" s="5">
        <v>2157</v>
      </c>
      <c r="D40" s="5">
        <v>3474</v>
      </c>
      <c r="E40">
        <v>4214</v>
      </c>
      <c r="F40">
        <v>7128</v>
      </c>
      <c r="G40">
        <v>7134</v>
      </c>
      <c r="H40">
        <v>8338</v>
      </c>
      <c r="I40">
        <f>SUM(B40:H40)</f>
        <v>33878</v>
      </c>
    </row>
    <row r="41" spans="1:9" x14ac:dyDescent="0.25">
      <c r="A41" s="5" t="s">
        <v>4</v>
      </c>
      <c r="B41" s="5">
        <v>1473</v>
      </c>
      <c r="C41" s="5">
        <v>2831</v>
      </c>
      <c r="D41" s="5">
        <v>4297</v>
      </c>
      <c r="E41">
        <v>5112</v>
      </c>
      <c r="F41">
        <v>8640</v>
      </c>
      <c r="G41">
        <v>9670</v>
      </c>
      <c r="H41">
        <v>10637</v>
      </c>
      <c r="I41">
        <f>SUM(B41:H41)</f>
        <v>42660</v>
      </c>
    </row>
    <row r="42" spans="1:9" x14ac:dyDescent="0.25">
      <c r="A42" s="5" t="s">
        <v>9</v>
      </c>
      <c r="B42" s="11">
        <f t="shared" ref="B42:H42" si="2">(B40+B41)</f>
        <v>2906</v>
      </c>
      <c r="C42" s="11">
        <f t="shared" si="2"/>
        <v>4988</v>
      </c>
      <c r="D42" s="11">
        <f t="shared" si="2"/>
        <v>7771</v>
      </c>
      <c r="E42" s="11">
        <f t="shared" si="2"/>
        <v>9326</v>
      </c>
      <c r="F42" s="11">
        <f t="shared" si="2"/>
        <v>15768</v>
      </c>
      <c r="G42" s="11">
        <f t="shared" si="2"/>
        <v>16804</v>
      </c>
      <c r="H42" s="11">
        <f t="shared" si="2"/>
        <v>18975</v>
      </c>
      <c r="I42" s="12">
        <f>SUM(B42:H42)</f>
        <v>76538</v>
      </c>
    </row>
    <row r="43" spans="1:9" x14ac:dyDescent="0.25">
      <c r="A43" s="5" t="s">
        <v>2</v>
      </c>
      <c r="B43" s="8">
        <f t="shared" ref="B43:H43" si="3">SUM(B40/B41)</f>
        <v>0.97284453496266121</v>
      </c>
      <c r="C43" s="8">
        <f t="shared" si="3"/>
        <v>0.76192158247968911</v>
      </c>
      <c r="D43" s="8">
        <f t="shared" si="3"/>
        <v>0.80847102629741685</v>
      </c>
      <c r="E43" s="8">
        <f t="shared" si="3"/>
        <v>0.82433489827856021</v>
      </c>
      <c r="F43" s="8">
        <f t="shared" si="3"/>
        <v>0.82499999999999996</v>
      </c>
      <c r="G43" s="8">
        <f t="shared" si="3"/>
        <v>0.73774560496380559</v>
      </c>
      <c r="H43" s="8">
        <f t="shared" si="3"/>
        <v>0.78386763185108588</v>
      </c>
      <c r="I43" s="8">
        <f>SUM(I40/I41)</f>
        <v>0.79413970932958278</v>
      </c>
    </row>
    <row r="73" spans="1:6" ht="31.5" x14ac:dyDescent="0.5">
      <c r="A73" s="10" t="s">
        <v>12</v>
      </c>
    </row>
    <row r="75" spans="1:6" x14ac:dyDescent="0.25">
      <c r="A75" s="3" t="s">
        <v>5</v>
      </c>
      <c r="B75" s="4">
        <v>2008</v>
      </c>
      <c r="C75" s="4">
        <v>2009</v>
      </c>
      <c r="D75" s="14">
        <v>2010</v>
      </c>
      <c r="E75" s="14">
        <v>2011</v>
      </c>
      <c r="F75" s="14">
        <v>2012</v>
      </c>
    </row>
    <row r="76" spans="1:6" x14ac:dyDescent="0.25">
      <c r="A76" s="5" t="s">
        <v>0</v>
      </c>
      <c r="B76" s="7">
        <v>43.982620320856</v>
      </c>
      <c r="C76" s="1">
        <v>48.464065708419</v>
      </c>
      <c r="D76" s="1">
        <f>173875/3723</f>
        <v>46.702927746441041</v>
      </c>
      <c r="E76" s="1">
        <f>163773/3809</f>
        <v>42.996324494618008</v>
      </c>
      <c r="F76" s="1">
        <f>181409.72/4391</f>
        <v>41.31398770211797</v>
      </c>
    </row>
    <row r="77" spans="1:6" x14ac:dyDescent="0.25">
      <c r="A77" s="5" t="s">
        <v>1</v>
      </c>
      <c r="B77" s="7">
        <v>31.085106382978999</v>
      </c>
      <c r="C77" s="1">
        <v>37.931000971816999</v>
      </c>
      <c r="D77" s="1">
        <f>116893/3780</f>
        <v>30.924074074074074</v>
      </c>
      <c r="E77" s="1">
        <f>162824.1/5040</f>
        <v>32.30636904761905</v>
      </c>
      <c r="F77" s="1">
        <f>149779.37/5237</f>
        <v>28.600223410349436</v>
      </c>
    </row>
    <row r="78" spans="1:6" x14ac:dyDescent="0.25">
      <c r="A78" s="5" t="s">
        <v>8</v>
      </c>
      <c r="B78" s="6">
        <f>(B76+B77)/2</f>
        <v>37.533863351917503</v>
      </c>
      <c r="C78" s="6">
        <f>(C76+C77)/2</f>
        <v>43.197533340118</v>
      </c>
      <c r="D78" s="6">
        <f>(D76+D77)/2</f>
        <v>38.813500910257559</v>
      </c>
      <c r="E78" s="6">
        <f>(E76+E77)/2</f>
        <v>37.651346771118526</v>
      </c>
      <c r="F78" s="6">
        <f>(F76+F77)/2</f>
        <v>34.957105556233699</v>
      </c>
    </row>
    <row r="79" spans="1:6" x14ac:dyDescent="0.25">
      <c r="A79" s="5" t="s">
        <v>2</v>
      </c>
      <c r="B79" s="8">
        <f>SUM(B76/B77)</f>
        <v>1.4149097570706459</v>
      </c>
      <c r="C79" s="8">
        <f>SUM(C76/C77)</f>
        <v>1.2776901338413964</v>
      </c>
      <c r="D79" s="8">
        <f>SUM(D76/D77)</f>
        <v>1.5102449837162801</v>
      </c>
      <c r="E79" s="8">
        <f>SUM(E76/E77)</f>
        <v>1.3308931260966574</v>
      </c>
      <c r="F79" s="8">
        <f>SUM(F76/F77)</f>
        <v>1.444533740501057</v>
      </c>
    </row>
    <row r="80" spans="1:6" x14ac:dyDescent="0.25">
      <c r="A80" s="5"/>
      <c r="B80" s="8"/>
      <c r="C80" s="8"/>
    </row>
    <row r="81" spans="1:3" x14ac:dyDescent="0.25">
      <c r="A81" s="5"/>
      <c r="B81" s="8"/>
      <c r="C81" s="8"/>
    </row>
    <row r="82" spans="1:3" x14ac:dyDescent="0.25">
      <c r="A82" s="5"/>
      <c r="B82" s="8"/>
      <c r="C82" s="8"/>
    </row>
    <row r="83" spans="1:3" x14ac:dyDescent="0.25">
      <c r="A83" s="5"/>
      <c r="B83" s="8"/>
      <c r="C83" s="8"/>
    </row>
    <row r="84" spans="1:3" x14ac:dyDescent="0.25">
      <c r="A84" s="5"/>
      <c r="B84" s="8"/>
      <c r="C84" s="8"/>
    </row>
    <row r="85" spans="1:3" x14ac:dyDescent="0.25">
      <c r="A85" s="5"/>
      <c r="B85" s="8"/>
      <c r="C85" s="8"/>
    </row>
    <row r="86" spans="1:3" x14ac:dyDescent="0.25">
      <c r="A86" s="5"/>
      <c r="B86" s="8"/>
      <c r="C86" s="8"/>
    </row>
    <row r="87" spans="1:3" x14ac:dyDescent="0.25">
      <c r="A87" s="5"/>
      <c r="B87" s="8"/>
      <c r="C87" s="8"/>
    </row>
    <row r="88" spans="1:3" x14ac:dyDescent="0.25">
      <c r="A88" s="5"/>
      <c r="B88" s="8"/>
      <c r="C88" s="8"/>
    </row>
    <row r="89" spans="1:3" x14ac:dyDescent="0.25">
      <c r="A89" s="5"/>
      <c r="B89" s="8"/>
      <c r="C89" s="8"/>
    </row>
    <row r="90" spans="1:3" x14ac:dyDescent="0.25">
      <c r="A90" s="5"/>
      <c r="B90" s="8"/>
      <c r="C90" s="8"/>
    </row>
    <row r="91" spans="1:3" x14ac:dyDescent="0.25">
      <c r="A91" s="5"/>
      <c r="B91" s="8"/>
      <c r="C91" s="8"/>
    </row>
    <row r="92" spans="1:3" x14ac:dyDescent="0.25">
      <c r="A92" s="5"/>
      <c r="B92" s="8"/>
      <c r="C92" s="8"/>
    </row>
    <row r="93" spans="1:3" x14ac:dyDescent="0.25">
      <c r="A93" s="5"/>
      <c r="B93" s="8"/>
      <c r="C93" s="8"/>
    </row>
    <row r="94" spans="1:3" x14ac:dyDescent="0.25">
      <c r="A94" s="5"/>
      <c r="B94" s="8"/>
      <c r="C94" s="8"/>
    </row>
    <row r="95" spans="1:3" x14ac:dyDescent="0.25">
      <c r="A95" s="5"/>
      <c r="B95" s="8"/>
      <c r="C95" s="8"/>
    </row>
    <row r="96" spans="1:3" x14ac:dyDescent="0.25">
      <c r="A96" s="5"/>
      <c r="B96" s="8"/>
      <c r="C96" s="8"/>
    </row>
    <row r="97" spans="1:7" x14ac:dyDescent="0.25">
      <c r="A97" s="5"/>
      <c r="B97" s="8"/>
      <c r="C97" s="8"/>
    </row>
    <row r="98" spans="1:7" x14ac:dyDescent="0.25">
      <c r="A98" s="5"/>
      <c r="B98" s="8"/>
      <c r="C98" s="8"/>
    </row>
    <row r="99" spans="1:7" x14ac:dyDescent="0.25">
      <c r="A99" s="5"/>
      <c r="B99" s="8"/>
      <c r="C99" s="8"/>
    </row>
    <row r="100" spans="1:7" x14ac:dyDescent="0.25">
      <c r="A100" s="5"/>
      <c r="B100" s="8"/>
      <c r="C100" s="8"/>
    </row>
    <row r="101" spans="1:7" x14ac:dyDescent="0.25">
      <c r="A101" s="5"/>
      <c r="B101" s="8"/>
      <c r="C101" s="8"/>
    </row>
    <row r="102" spans="1:7" x14ac:dyDescent="0.25">
      <c r="A102" s="5"/>
      <c r="B102" s="8"/>
      <c r="C102" s="8"/>
    </row>
    <row r="103" spans="1:7" x14ac:dyDescent="0.25">
      <c r="A103" s="5"/>
      <c r="B103" s="8"/>
      <c r="C103" s="8"/>
    </row>
    <row r="104" spans="1:7" x14ac:dyDescent="0.25">
      <c r="A104" s="5"/>
      <c r="B104" s="8"/>
      <c r="C104" s="8"/>
    </row>
    <row r="105" spans="1:7" x14ac:dyDescent="0.25">
      <c r="A105" s="5"/>
      <c r="B105" s="8"/>
      <c r="C105" s="8"/>
    </row>
    <row r="106" spans="1:7" x14ac:dyDescent="0.25">
      <c r="A106" s="5"/>
      <c r="B106" s="8"/>
      <c r="C106" s="8"/>
    </row>
    <row r="107" spans="1:7" x14ac:dyDescent="0.25">
      <c r="A107" s="5"/>
      <c r="B107" s="8"/>
      <c r="C107" s="8"/>
    </row>
    <row r="108" spans="1:7" x14ac:dyDescent="0.25">
      <c r="A108" s="5"/>
      <c r="B108" s="8"/>
      <c r="C108" s="8"/>
    </row>
    <row r="109" spans="1:7" ht="31.5" x14ac:dyDescent="0.5">
      <c r="A109" s="10" t="s">
        <v>13</v>
      </c>
    </row>
    <row r="111" spans="1:7" x14ac:dyDescent="0.25">
      <c r="A111" s="3" t="s">
        <v>6</v>
      </c>
      <c r="B111" s="4">
        <v>2008</v>
      </c>
      <c r="C111" s="4">
        <v>2009</v>
      </c>
      <c r="D111" s="14">
        <v>2010</v>
      </c>
      <c r="E111" s="14">
        <v>2011</v>
      </c>
      <c r="F111" s="14">
        <v>2012</v>
      </c>
      <c r="G111" s="9" t="s">
        <v>7</v>
      </c>
    </row>
    <row r="112" spans="1:7" x14ac:dyDescent="0.25">
      <c r="A112" s="5" t="s">
        <v>3</v>
      </c>
      <c r="B112" s="5">
        <v>748</v>
      </c>
      <c r="C112">
        <v>974</v>
      </c>
      <c r="D112" s="13">
        <v>3723</v>
      </c>
      <c r="E112" s="13">
        <v>3809</v>
      </c>
      <c r="F112" s="13">
        <v>4391</v>
      </c>
      <c r="G112">
        <f>SUM(B112:F112)</f>
        <v>13645</v>
      </c>
    </row>
    <row r="113" spans="1:7" x14ac:dyDescent="0.25">
      <c r="A113" s="5" t="s">
        <v>4</v>
      </c>
      <c r="B113" s="5">
        <v>893</v>
      </c>
      <c r="C113">
        <v>1029</v>
      </c>
      <c r="D113" s="13">
        <v>3780</v>
      </c>
      <c r="E113" s="13">
        <v>5040</v>
      </c>
      <c r="F113" s="13">
        <v>5237</v>
      </c>
      <c r="G113">
        <f>SUM(B113:F113)</f>
        <v>15979</v>
      </c>
    </row>
    <row r="114" spans="1:7" x14ac:dyDescent="0.25">
      <c r="A114" s="5" t="s">
        <v>9</v>
      </c>
      <c r="B114" s="5">
        <f t="shared" ref="B114:G114" si="4">SUM(B112:B113)</f>
        <v>1641</v>
      </c>
      <c r="C114" s="5">
        <f t="shared" si="4"/>
        <v>2003</v>
      </c>
      <c r="D114" s="5">
        <f t="shared" si="4"/>
        <v>7503</v>
      </c>
      <c r="E114" s="5">
        <f t="shared" si="4"/>
        <v>8849</v>
      </c>
      <c r="F114" s="5">
        <f t="shared" si="4"/>
        <v>9628</v>
      </c>
      <c r="G114" s="5">
        <f t="shared" si="4"/>
        <v>29624</v>
      </c>
    </row>
    <row r="115" spans="1:7" x14ac:dyDescent="0.25">
      <c r="A115" s="5" t="s">
        <v>2</v>
      </c>
      <c r="B115" s="8">
        <f t="shared" ref="B115:G115" si="5">SUM(B112/B113)</f>
        <v>0.83762597984322507</v>
      </c>
      <c r="C115" s="8">
        <f t="shared" si="5"/>
        <v>0.94655004859086489</v>
      </c>
      <c r="D115" s="8">
        <f t="shared" si="5"/>
        <v>0.98492063492063497</v>
      </c>
      <c r="E115" s="8">
        <f t="shared" si="5"/>
        <v>0.75575396825396823</v>
      </c>
      <c r="F115" s="8">
        <f t="shared" si="5"/>
        <v>0.83845713194577043</v>
      </c>
      <c r="G115" s="8">
        <f t="shared" si="5"/>
        <v>0.85393328743976471</v>
      </c>
    </row>
  </sheetData>
  <pageMargins left="0.7" right="0.7" top="0.75" bottom="0.75" header="0.3" footer="0.3"/>
  <pageSetup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Geefindexcijfer 2006 - 2012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 van Bergen</dc:creator>
  <cp:lastModifiedBy>Jordan van Bergen</cp:lastModifiedBy>
  <dcterms:created xsi:type="dcterms:W3CDTF">2008-11-13T18:34:19Z</dcterms:created>
  <dcterms:modified xsi:type="dcterms:W3CDTF">2013-01-13T10:53:35Z</dcterms:modified>
</cp:coreProperties>
</file>